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<sst xmlns="http://schemas.openxmlformats.org/spreadsheetml/2006/main" count="114" uniqueCount="83">
  <si>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OBRAČUN PRISPEVKOV ZA SOCIALNO VARNOST ZA ZASEBNIKE ZA MAJ 2007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</si>
  <si>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</si>
  <si>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</si>
  <si>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</si>
  <si>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</si>
  <si>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</si>
  <si>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</si>
  <si>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</si>
  <si>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</si>
  <si>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</si>
  <si>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</si>
  <si>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</si>
  <si>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</si>
  <si>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</si>
  <si>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</si>
  <si>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</si>
  <si>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>zaposlenih v RS</t>
  </si>
  <si>
    <t>plače zaposlenih v RS</t>
  </si>
  <si>
    <t xml:space="preserve"> ROK PLAČILA je 15. JUNIJ 2007.</t>
  </si>
  <si>
    <t>DOSEŽENA OSNOVA V LETU 2006</t>
  </si>
  <si>
    <t>plače za leto 2006</t>
  </si>
  <si>
    <t xml:space="preserve"> za leto 2006</t>
  </si>
  <si>
    <t>do 1.483.460</t>
  </si>
  <si>
    <t>od 1.483.460</t>
  </si>
  <si>
    <t>od 3.487.620</t>
  </si>
  <si>
    <t>od 5.231.430</t>
  </si>
  <si>
    <t>od 6.975.240</t>
  </si>
  <si>
    <t>od 8.719.050</t>
  </si>
  <si>
    <t>od 10.462.860</t>
  </si>
  <si>
    <t>nad 12.206.670</t>
  </si>
  <si>
    <t>do 3.487.620</t>
  </si>
  <si>
    <t>do 5.231.430</t>
  </si>
  <si>
    <t>do 6.975.240</t>
  </si>
  <si>
    <t>do 8.719.050</t>
  </si>
  <si>
    <t>do 10.462.860</t>
  </si>
  <si>
    <t>do 12.206.670</t>
  </si>
  <si>
    <t>Povprečna mesečna plača v RS za marec 2007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</si>
  <si>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</si>
  <si>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</si>
  <si>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</si>
  <si>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</si>
  <si>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</si>
  <si>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</si>
  <si>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</si>
  <si>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</si>
  <si>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</si>
  <si>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</si>
  <si>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</si>
  <si>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</si>
  <si>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</si>
  <si>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</si>
  <si>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</si>
  <si>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</si>
  <si>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december 2006</t>
  </si>
  <si>
    <t>v tolarjih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</si>
  <si>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</si>
  <si>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</si>
  <si>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</si>
  <si>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</si>
  <si>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</si>
  <si>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</si>
  <si>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</si>
  <si>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</si>
  <si>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</si>
  <si>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</si>
  <si>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</si>
  <si>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</si>
  <si>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</si>
  <si>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</si>
  <si>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25,57 evrov</t>
    </r>
    <r>
      <rPr>
        <sz val="12.5"/>
        <rFont val="Arial"/>
        <family val="2"/>
      </rPr>
      <t xml:space="preserve"> (6.127,59 SIT)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</si>
  <si>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2,91 evrov </t>
    </r>
    <r>
      <rPr>
        <sz val="12.5"/>
        <rFont val="Arial"/>
        <family val="2"/>
      </rPr>
      <t>(697,35 SIT) na konto 2022.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</si>
  <si>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</si>
  <si>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maj 2007 je</t>
    </r>
    <r>
      <rPr>
        <b/>
        <sz val="12"/>
        <rFont val="Arial"/>
        <family val="2"/>
      </rPr>
      <t xml:space="preserve"> 732,29 evrov</t>
    </r>
    <r>
      <rPr>
        <sz val="12"/>
        <rFont val="Arial"/>
        <family val="2"/>
      </rPr>
      <t xml:space="preserve"> (175.486 SIT).</t>
    </r>
  </si>
  <si>
    <t>Obračun prispevkov za socialno varnost za mesec maj 2007 se dostavi DURS na predpisanem obrazcu v evrih, najkasneje do 15. junija 2007.</t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</si>
  <si>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</si>
  <si>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junija 2007.</t>
  </si>
  <si>
    <r>
      <t xml:space="preserve">* skupaj znašajo prispevki za dopolnilno dejavnost brez članarine OZ </t>
    </r>
    <r>
      <rPr>
        <b/>
        <sz val="12.5"/>
        <rFont val="Arial"/>
        <family val="2"/>
      </rPr>
      <t xml:space="preserve">28,48 evrov </t>
    </r>
    <r>
      <rPr>
        <sz val="12.5"/>
        <rFont val="Arial"/>
        <family val="2"/>
      </rPr>
      <t>(6.894,94 SIT)</t>
    </r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</si>
  <si>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</si>
  <si>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ČLANARINA OBRTNI ZBORNICI</t>
  </si>
  <si>
    <t xml:space="preserve"> Navedene obveznosti ste dolžni nakazati na </t>
  </si>
  <si>
    <t xml:space="preserve"> prehodni račun MF-DURS, Davčni urad Maribor,  </t>
  </si>
  <si>
    <t xml:space="preserve"> številka 01100-8460906416</t>
  </si>
  <si>
    <t xml:space="preserve"> in navesti USTREZNE KONTE.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</si>
</sst>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3">
    <font>
      <sz val="10"/>
      <name val="Arial"/>
      <family val="2"/>
    </font>
    <font>
      <b/>
      <sz val="16"/>
      <name val="Times New Roman CE"/>
      <family val="1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sz val="10"/>
      <color indexed="12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1"/>
      <color indexed="12"/>
      <name val="Times New Roman CE"/>
      <family val="1"/>
    </font>
    <font>
      <b/>
      <i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4" fontId="11" fillId="0" borderId="20" xfId="0" applyNumberFormat="1" applyFont="1" applyFill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11" fillId="2" borderId="24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4" fontId="11" fillId="2" borderId="25" xfId="0" applyNumberFormat="1" applyFont="1" applyFill="1" applyBorder="1" applyAlignment="1">
      <alignment vertical="center"/>
    </xf>
    <xf numFmtId="4" fontId="12" fillId="2" borderId="26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center"/>
    </xf>
    <xf numFmtId="4" fontId="12" fillId="2" borderId="28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46.140625" style="0" customWidth="1"/>
    <col min="2" max="2" width="8.140625" style="0" bestFit="1" customWidth="1"/>
    <col min="3" max="3" width="10.28125" style="0" bestFit="1" customWidth="1"/>
    <col min="4" max="4" width="8.140625" style="0" customWidth="1"/>
    <col min="5" max="5" width="10.57421875" style="0" customWidth="1"/>
    <col min="6" max="6" width="9.8515625" style="0" customWidth="1"/>
    <col min="7" max="7" width="10.8515625" style="0" customWidth="1"/>
    <col min="8" max="8" width="9.8515625" style="0" customWidth="1"/>
    <col min="9" max="9" width="10.57421875" style="0" customWidth="1"/>
    <col min="10" max="10" width="9.8515625" style="0" customWidth="1"/>
    <col min="11" max="11" width="10.57421875" style="0" customWidth="1"/>
    <col min="12" max="12" width="9.8515625" style="0" customWidth="1"/>
    <col min="13" max="13" width="10.28125" style="0" customWidth="1"/>
    <col min="14" max="14" width="9.8515625" style="0" customWidth="1"/>
    <col min="15" max="15" width="10.57421875" style="0" customWidth="1"/>
    <col min="16" max="16" width="9.8515625" style="0" customWidth="1"/>
    <col min="17" max="17" width="10.57421875" style="0" customWidth="1"/>
    <col min="18" max="18" width="9.8515625" style="0" customWidth="1"/>
    <col min="19" max="16384" width="9.00390625" style="0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9" customHeight="1">
      <c r="A2" s="4"/>
      <c r="B2" s="4"/>
      <c r="C2" s="5"/>
      <c r="D2" s="5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8"/>
      <c r="R2" s="8"/>
    </row>
    <row r="3" spans="1:18" ht="8.25" customHeight="1">
      <c r="A3" s="23"/>
      <c r="B3" s="4"/>
      <c r="C3" s="15"/>
      <c r="D3" s="15"/>
      <c r="E3" s="24"/>
      <c r="F3" s="24"/>
      <c r="G3" s="2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 customHeight="1">
      <c r="A4" s="98"/>
      <c r="B4" s="4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4.25" customHeight="1">
      <c r="A5" s="10" t="s">
        <v>79</v>
      </c>
      <c r="B5" s="11"/>
      <c r="C5" s="80" t="s">
        <v>1</v>
      </c>
      <c r="D5" s="80"/>
      <c r="E5" s="80" t="s">
        <v>2</v>
      </c>
      <c r="F5" s="80"/>
      <c r="G5" s="81" t="s">
        <v>3</v>
      </c>
      <c r="H5" s="81"/>
      <c r="I5" s="81" t="s">
        <v>4</v>
      </c>
      <c r="J5" s="81"/>
      <c r="K5" s="81" t="s">
        <v>5</v>
      </c>
      <c r="L5" s="81"/>
      <c r="M5" s="81" t="s">
        <v>6</v>
      </c>
      <c r="N5" s="81"/>
      <c r="O5" s="81" t="s">
        <v>7</v>
      </c>
      <c r="P5" s="81"/>
      <c r="Q5" s="81" t="s">
        <v>8</v>
      </c>
      <c r="R5" s="81"/>
    </row>
    <row r="6" spans="1:18" ht="14.25" customHeight="1">
      <c r="A6" s="12" t="s">
        <v>80</v>
      </c>
      <c r="B6" s="13"/>
      <c r="C6" s="82" t="s">
        <v>20</v>
      </c>
      <c r="D6" s="82"/>
      <c r="E6" s="82" t="s">
        <v>9</v>
      </c>
      <c r="F6" s="82"/>
      <c r="G6" s="83" t="s">
        <v>10</v>
      </c>
      <c r="H6" s="83"/>
      <c r="I6" s="83" t="s">
        <v>11</v>
      </c>
      <c r="J6" s="83"/>
      <c r="K6" s="83" t="s">
        <v>12</v>
      </c>
      <c r="L6" s="83"/>
      <c r="M6" s="83" t="s">
        <v>13</v>
      </c>
      <c r="N6" s="83"/>
      <c r="O6" s="83" t="s">
        <v>14</v>
      </c>
      <c r="P6" s="83"/>
      <c r="Q6" s="83" t="s">
        <v>15</v>
      </c>
      <c r="R6" s="83"/>
    </row>
    <row r="7" spans="1:18" ht="14.25" customHeight="1">
      <c r="A7" s="12" t="s">
        <v>81</v>
      </c>
      <c r="B7" s="13"/>
      <c r="C7" s="15"/>
      <c r="D7" s="14"/>
      <c r="E7" s="82" t="s">
        <v>16</v>
      </c>
      <c r="F7" s="82"/>
      <c r="G7" s="84" t="s">
        <v>17</v>
      </c>
      <c r="H7" s="84"/>
      <c r="I7" s="84" t="s">
        <v>17</v>
      </c>
      <c r="J7" s="84"/>
      <c r="K7" s="84" t="s">
        <v>17</v>
      </c>
      <c r="L7" s="84"/>
      <c r="M7" s="84" t="s">
        <v>17</v>
      </c>
      <c r="N7" s="84"/>
      <c r="O7" s="85" t="s">
        <v>17</v>
      </c>
      <c r="P7" s="85"/>
      <c r="Q7" s="84" t="s">
        <v>16</v>
      </c>
      <c r="R7" s="84"/>
    </row>
    <row r="8" spans="1:18" ht="14.25" customHeight="1">
      <c r="A8" s="12" t="s">
        <v>82</v>
      </c>
      <c r="B8" s="13"/>
      <c r="C8" s="16"/>
      <c r="D8" s="17"/>
      <c r="E8" s="86" t="s">
        <v>21</v>
      </c>
      <c r="F8" s="86"/>
      <c r="G8" s="86" t="s">
        <v>21</v>
      </c>
      <c r="H8" s="86"/>
      <c r="I8" s="86" t="s">
        <v>21</v>
      </c>
      <c r="J8" s="86"/>
      <c r="K8" s="86" t="s">
        <v>21</v>
      </c>
      <c r="L8" s="86"/>
      <c r="M8" s="86" t="s">
        <v>21</v>
      </c>
      <c r="N8" s="86"/>
      <c r="O8" s="86" t="s">
        <v>21</v>
      </c>
      <c r="P8" s="86"/>
      <c r="Q8" s="86" t="s">
        <v>21</v>
      </c>
      <c r="R8" s="86"/>
    </row>
    <row r="9" spans="1:18" ht="17.25" customHeight="1">
      <c r="A9" s="18"/>
      <c r="B9" s="13"/>
      <c r="C9" s="89" t="s">
        <v>22</v>
      </c>
      <c r="D9" s="89"/>
      <c r="E9" s="88" t="s">
        <v>23</v>
      </c>
      <c r="F9" s="88"/>
      <c r="G9" s="88" t="s">
        <v>24</v>
      </c>
      <c r="H9" s="88"/>
      <c r="I9" s="88" t="s">
        <v>25</v>
      </c>
      <c r="J9" s="88"/>
      <c r="K9" s="88" t="s">
        <v>26</v>
      </c>
      <c r="L9" s="88"/>
      <c r="M9" s="87" t="s">
        <v>27</v>
      </c>
      <c r="N9" s="87"/>
      <c r="O9" s="87" t="s">
        <v>28</v>
      </c>
      <c r="P9" s="87"/>
      <c r="Q9" s="88" t="s">
        <v>29</v>
      </c>
      <c r="R9" s="88"/>
    </row>
    <row r="10" spans="1:18" ht="17.25" customHeight="1">
      <c r="A10" s="19" t="s">
        <v>18</v>
      </c>
      <c r="B10" s="20"/>
      <c r="C10" s="16"/>
      <c r="D10" s="17"/>
      <c r="E10" s="95" t="s">
        <v>30</v>
      </c>
      <c r="F10" s="95"/>
      <c r="G10" s="90" t="s">
        <v>31</v>
      </c>
      <c r="H10" s="90"/>
      <c r="I10" s="91" t="s">
        <v>32</v>
      </c>
      <c r="J10" s="91"/>
      <c r="K10" s="91" t="s">
        <v>33</v>
      </c>
      <c r="L10" s="91"/>
      <c r="M10" s="92" t="s">
        <v>34</v>
      </c>
      <c r="N10" s="92"/>
      <c r="O10" s="92" t="s">
        <v>35</v>
      </c>
      <c r="P10" s="92"/>
      <c r="Q10" s="22"/>
      <c r="R10" s="21"/>
    </row>
    <row r="11" spans="1:18" ht="9" customHeight="1">
      <c r="A11" s="4"/>
      <c r="B11" s="4"/>
      <c r="C11" s="5"/>
      <c r="D11" s="5"/>
      <c r="E11" s="6"/>
      <c r="F11" s="6"/>
      <c r="G11" s="7"/>
      <c r="H11" s="7"/>
      <c r="I11" s="6"/>
      <c r="J11" s="6"/>
      <c r="K11" s="6"/>
      <c r="L11" s="6"/>
      <c r="M11" s="6"/>
      <c r="N11" s="6"/>
      <c r="O11" s="6"/>
      <c r="P11" s="6"/>
      <c r="Q11" s="8"/>
      <c r="R11" s="8"/>
    </row>
    <row r="12" spans="1:18" ht="18.75" customHeight="1">
      <c r="A12" s="26" t="s">
        <v>36</v>
      </c>
      <c r="B12" s="27">
        <v>1252.12</v>
      </c>
      <c r="C12" s="6"/>
      <c r="D12" s="6"/>
      <c r="E12" s="6"/>
      <c r="F12" s="6"/>
      <c r="G12" s="7"/>
      <c r="H12" s="7"/>
      <c r="I12" s="6"/>
      <c r="J12" s="6"/>
      <c r="K12" s="6"/>
      <c r="L12" s="6"/>
      <c r="M12" s="6"/>
      <c r="N12" s="9"/>
      <c r="O12" s="6"/>
      <c r="P12" s="6"/>
      <c r="Q12" s="8"/>
      <c r="R12" s="8"/>
    </row>
    <row r="13" spans="1:18" ht="18" customHeight="1">
      <c r="A13" s="28"/>
      <c r="B13" s="29"/>
      <c r="C13" s="93" t="s">
        <v>37</v>
      </c>
      <c r="D13" s="93"/>
      <c r="E13" s="94" t="s">
        <v>38</v>
      </c>
      <c r="F13" s="94"/>
      <c r="G13" s="94" t="s">
        <v>39</v>
      </c>
      <c r="H13" s="94"/>
      <c r="I13" s="94" t="s">
        <v>40</v>
      </c>
      <c r="J13" s="94"/>
      <c r="K13" s="94" t="s">
        <v>41</v>
      </c>
      <c r="L13" s="94"/>
      <c r="M13" s="94" t="s">
        <v>42</v>
      </c>
      <c r="N13" s="94"/>
      <c r="O13" s="94" t="s">
        <v>43</v>
      </c>
      <c r="P13" s="94"/>
      <c r="Q13" s="93" t="s">
        <v>44</v>
      </c>
      <c r="R13" s="93"/>
    </row>
    <row r="14" spans="1:18" ht="12.75" customHeight="1">
      <c r="A14" s="30"/>
      <c r="B14" s="29"/>
      <c r="C14" s="96" t="s">
        <v>45</v>
      </c>
      <c r="D14" s="96"/>
      <c r="E14" s="97" t="s">
        <v>46</v>
      </c>
      <c r="F14" s="97"/>
      <c r="G14" s="97" t="s">
        <v>47</v>
      </c>
      <c r="H14" s="97"/>
      <c r="I14" s="97" t="s">
        <v>48</v>
      </c>
      <c r="J14" s="97"/>
      <c r="K14" s="97" t="s">
        <v>49</v>
      </c>
      <c r="L14" s="97"/>
      <c r="M14" s="97" t="s">
        <v>50</v>
      </c>
      <c r="N14" s="97"/>
      <c r="O14" s="97" t="s">
        <v>51</v>
      </c>
      <c r="P14" s="97"/>
      <c r="Q14" s="97" t="s">
        <v>52</v>
      </c>
      <c r="R14" s="97"/>
    </row>
    <row r="15" spans="1:18" ht="12.75" customHeight="1">
      <c r="A15" s="31"/>
      <c r="B15" s="32"/>
      <c r="C15" s="33"/>
      <c r="D15" s="34"/>
      <c r="E15" s="96" t="s">
        <v>53</v>
      </c>
      <c r="F15" s="96"/>
      <c r="G15" s="96" t="s">
        <v>53</v>
      </c>
      <c r="H15" s="96"/>
      <c r="I15" s="96" t="s">
        <v>53</v>
      </c>
      <c r="J15" s="96"/>
      <c r="K15" s="96" t="s">
        <v>53</v>
      </c>
      <c r="L15" s="96"/>
      <c r="M15" s="96" t="s">
        <v>53</v>
      </c>
      <c r="N15" s="96"/>
      <c r="O15" s="96" t="s">
        <v>53</v>
      </c>
      <c r="P15" s="96"/>
      <c r="Q15" s="96" t="s">
        <v>53</v>
      </c>
      <c r="R15" s="96"/>
    </row>
    <row r="16" spans="1:18" ht="24.75" customHeight="1">
      <c r="A16" s="35"/>
      <c r="B16" s="36"/>
      <c r="C16" s="37" t="s">
        <v>54</v>
      </c>
      <c r="D16" s="38" t="s">
        <v>55</v>
      </c>
      <c r="E16" s="37" t="s">
        <v>54</v>
      </c>
      <c r="F16" s="38" t="s">
        <v>55</v>
      </c>
      <c r="G16" s="37" t="s">
        <v>54</v>
      </c>
      <c r="H16" s="38" t="s">
        <v>55</v>
      </c>
      <c r="I16" s="37" t="s">
        <v>54</v>
      </c>
      <c r="J16" s="38" t="s">
        <v>55</v>
      </c>
      <c r="K16" s="37" t="s">
        <v>54</v>
      </c>
      <c r="L16" s="38" t="s">
        <v>55</v>
      </c>
      <c r="M16" s="37" t="s">
        <v>54</v>
      </c>
      <c r="N16" s="38" t="s">
        <v>55</v>
      </c>
      <c r="O16" s="37" t="s">
        <v>54</v>
      </c>
      <c r="P16" s="38" t="s">
        <v>55</v>
      </c>
      <c r="Q16" s="37" t="s">
        <v>54</v>
      </c>
      <c r="R16" s="38" t="s">
        <v>55</v>
      </c>
    </row>
    <row r="17" spans="1:18" ht="24.75" customHeight="1">
      <c r="A17" s="39" t="s">
        <v>56</v>
      </c>
      <c r="B17" s="40"/>
      <c r="C17" s="41">
        <f>D17*239.64</f>
        <v>125052.0000000001</v>
      </c>
      <c r="D17" s="42">
        <v>521.832749123686</v>
      </c>
      <c r="E17" s="43">
        <f>F17*239.64</f>
        <v>180034.82208</v>
      </c>
      <c r="F17" s="42">
        <f>B12*0.6</f>
        <v>751.272</v>
      </c>
      <c r="G17" s="43">
        <f>H17*239.64</f>
        <v>270052.23312</v>
      </c>
      <c r="H17" s="42">
        <f>B12*0.9</f>
        <v>1126.908</v>
      </c>
      <c r="I17" s="43">
        <f>J17*239.64</f>
        <v>360069.64415999997</v>
      </c>
      <c r="J17" s="42">
        <f>B12*1.2</f>
        <v>1502.5439999999999</v>
      </c>
      <c r="K17" s="43">
        <f>L17*239.64</f>
        <v>450087.05519999994</v>
      </c>
      <c r="L17" s="42">
        <f>B12*1.5</f>
        <v>1878.1799999999998</v>
      </c>
      <c r="M17" s="43">
        <f>N17*239.64</f>
        <v>540104.46624</v>
      </c>
      <c r="N17" s="42">
        <f>B12*1.8</f>
        <v>2253.816</v>
      </c>
      <c r="O17" s="43">
        <f>P17*239.64</f>
        <v>630121.8772799999</v>
      </c>
      <c r="P17" s="42">
        <f>B12*2.1</f>
        <v>2629.4519999999998</v>
      </c>
      <c r="Q17" s="43">
        <f>R17*239.64</f>
        <v>720139.2883199999</v>
      </c>
      <c r="R17" s="42">
        <f>B12*2.4</f>
        <v>3005.0879999999997</v>
      </c>
    </row>
    <row r="18" spans="1:18" ht="24.75" customHeight="1">
      <c r="A18" s="39"/>
      <c r="B18" s="44" t="s">
        <v>57</v>
      </c>
      <c r="C18" s="45"/>
      <c r="D18" s="46"/>
      <c r="E18" s="47"/>
      <c r="F18" s="48"/>
      <c r="G18" s="45"/>
      <c r="H18" s="48"/>
      <c r="I18" s="47"/>
      <c r="J18" s="49"/>
      <c r="K18" s="47"/>
      <c r="L18" s="49"/>
      <c r="M18" s="45"/>
      <c r="N18" s="46"/>
      <c r="O18" s="45"/>
      <c r="P18" s="48"/>
      <c r="Q18" s="45"/>
      <c r="R18" s="48"/>
    </row>
    <row r="19" spans="1:18" ht="24.75" customHeight="1">
      <c r="A19" s="50" t="s">
        <v>58</v>
      </c>
      <c r="B19" s="51">
        <v>24.35</v>
      </c>
      <c r="C19" s="52">
        <f>D19*239.64</f>
        <v>30451.054799999998</v>
      </c>
      <c r="D19" s="53">
        <f>D20</f>
        <v>127.07</v>
      </c>
      <c r="E19" s="52">
        <f>F19*239.64</f>
        <v>43837.345199999996</v>
      </c>
      <c r="F19" s="53">
        <f>F20</f>
        <v>182.93</v>
      </c>
      <c r="G19" s="52">
        <f>H19*239.64</f>
        <v>65757.21599999999</v>
      </c>
      <c r="H19" s="53">
        <f>H20</f>
        <v>274.4</v>
      </c>
      <c r="I19" s="52">
        <f>J19*239.64</f>
        <v>87677.08679999999</v>
      </c>
      <c r="J19" s="53">
        <f>J20</f>
        <v>365.87</v>
      </c>
      <c r="K19" s="52">
        <f>L19*239.64</f>
        <v>109596.9576</v>
      </c>
      <c r="L19" s="53">
        <f>L20</f>
        <v>457.34</v>
      </c>
      <c r="M19" s="52">
        <f>N19*239.64</f>
        <v>131514.43199999997</v>
      </c>
      <c r="N19" s="53">
        <f>N20</f>
        <v>548.8</v>
      </c>
      <c r="O19" s="52">
        <f>P19*239.64</f>
        <v>153434.30279999998</v>
      </c>
      <c r="P19" s="53">
        <f>P20</f>
        <v>640.27</v>
      </c>
      <c r="Q19" s="52">
        <f>R19*239.64</f>
        <v>175354.17359999998</v>
      </c>
      <c r="R19" s="53">
        <f>R20</f>
        <v>731.74</v>
      </c>
    </row>
    <row r="20" spans="1:18" ht="24.75" customHeight="1">
      <c r="A20" s="54" t="s">
        <v>59</v>
      </c>
      <c r="B20" s="55">
        <v>24.35</v>
      </c>
      <c r="C20" s="41">
        <f>D20*239.64</f>
        <v>30451.054799999998</v>
      </c>
      <c r="D20" s="56">
        <f>ROUND(D17*0.2435,2)</f>
        <v>127.07</v>
      </c>
      <c r="E20" s="41">
        <f>F20*239.64</f>
        <v>43837.345199999996</v>
      </c>
      <c r="F20" s="56">
        <f>ROUND(F17*0.2435,2)</f>
        <v>182.93</v>
      </c>
      <c r="G20" s="41">
        <f>H20*239.64</f>
        <v>65757.21599999999</v>
      </c>
      <c r="H20" s="56">
        <f>ROUND(H17*0.2435,2)</f>
        <v>274.4</v>
      </c>
      <c r="I20" s="41">
        <f>J20*239.64</f>
        <v>87677.08679999999</v>
      </c>
      <c r="J20" s="56">
        <f>ROUND(J17*0.2435,2)</f>
        <v>365.87</v>
      </c>
      <c r="K20" s="41">
        <f>L20*239.64</f>
        <v>109596.9576</v>
      </c>
      <c r="L20" s="56">
        <f>ROUND(L17*0.2435,2)</f>
        <v>457.34</v>
      </c>
      <c r="M20" s="41">
        <f>N20*239.64</f>
        <v>131514.43199999997</v>
      </c>
      <c r="N20" s="56">
        <f>ROUND(N17*0.2435,2)</f>
        <v>548.8</v>
      </c>
      <c r="O20" s="41">
        <f>P20*239.64</f>
        <v>153434.30279999998</v>
      </c>
      <c r="P20" s="56">
        <f>ROUND(P17*0.2435,2)</f>
        <v>640.27</v>
      </c>
      <c r="Q20" s="41">
        <f>R20*239.64</f>
        <v>175354.17359999998</v>
      </c>
      <c r="R20" s="56">
        <f>ROUND(R17*0.2435,2)</f>
        <v>731.74</v>
      </c>
    </row>
    <row r="21" spans="1:18" ht="24.75" customHeight="1">
      <c r="A21" s="54" t="s">
        <v>60</v>
      </c>
      <c r="B21" s="57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</row>
    <row r="22" spans="1:18" ht="24.75" customHeight="1">
      <c r="A22" s="50" t="s">
        <v>61</v>
      </c>
      <c r="B22" s="51">
        <v>13.45</v>
      </c>
      <c r="C22" s="52">
        <f aca="true" t="shared" si="0" ref="C22:C27">D22*239.64</f>
        <v>16820.331599999998</v>
      </c>
      <c r="D22" s="53">
        <f>SUM(D23:D24)</f>
        <v>70.19</v>
      </c>
      <c r="E22" s="52">
        <f aca="true" t="shared" si="1" ref="E22:E27">F22*239.64</f>
        <v>24213.2256</v>
      </c>
      <c r="F22" s="53">
        <f>SUM(F23:F24)</f>
        <v>101.04</v>
      </c>
      <c r="G22" s="52">
        <f aca="true" t="shared" si="2" ref="G22:G27">H22*239.64</f>
        <v>36322.2348</v>
      </c>
      <c r="H22" s="53">
        <f>SUM(H23:H24)</f>
        <v>151.57</v>
      </c>
      <c r="I22" s="52">
        <f aca="true" t="shared" si="3" ref="I22:I27">J22*239.64</f>
        <v>48428.8476</v>
      </c>
      <c r="J22" s="53">
        <f>SUM(J23:J24)</f>
        <v>202.09</v>
      </c>
      <c r="K22" s="52">
        <f aca="true" t="shared" si="4" ref="K22:K27">L22*239.64</f>
        <v>60535.460399999996</v>
      </c>
      <c r="L22" s="53">
        <f>SUM(L23:L24)</f>
        <v>252.60999999999999</v>
      </c>
      <c r="M22" s="52">
        <f aca="true" t="shared" si="5" ref="M22:M27">N22*239.64</f>
        <v>72644.4696</v>
      </c>
      <c r="N22" s="53">
        <f>SUM(N23:N24)</f>
        <v>303.14</v>
      </c>
      <c r="O22" s="52">
        <f aca="true" t="shared" si="6" ref="O22:O27">P22*239.64</f>
        <v>84753.4788</v>
      </c>
      <c r="P22" s="53">
        <f>SUM(P23:P24)</f>
        <v>353.67</v>
      </c>
      <c r="Q22" s="52">
        <f aca="true" t="shared" si="7" ref="Q22:Q27">R22*239.64</f>
        <v>96860.0916</v>
      </c>
      <c r="R22" s="53">
        <f>SUM(R23:R24)</f>
        <v>404.19</v>
      </c>
    </row>
    <row r="23" spans="1:18" ht="24.75" customHeight="1">
      <c r="A23" s="58" t="s">
        <v>62</v>
      </c>
      <c r="B23" s="59">
        <v>12.92</v>
      </c>
      <c r="C23" s="41">
        <f t="shared" si="0"/>
        <v>16156.5288</v>
      </c>
      <c r="D23" s="56">
        <f>ROUND(D17*0.1292,2)</f>
        <v>67.42</v>
      </c>
      <c r="E23" s="41">
        <f t="shared" si="1"/>
        <v>23259.4584</v>
      </c>
      <c r="F23" s="56">
        <f>ROUND(F17*0.1292,2)</f>
        <v>97.06</v>
      </c>
      <c r="G23" s="41">
        <f t="shared" si="2"/>
        <v>34891.583999999995</v>
      </c>
      <c r="H23" s="56">
        <f>ROUND(H17*0.1292,2)</f>
        <v>145.6</v>
      </c>
      <c r="I23" s="41">
        <f t="shared" si="3"/>
        <v>46521.3132</v>
      </c>
      <c r="J23" s="56">
        <f>ROUND(J17*0.1292,2)</f>
        <v>194.13</v>
      </c>
      <c r="K23" s="41">
        <f t="shared" si="4"/>
        <v>58151.0424</v>
      </c>
      <c r="L23" s="56">
        <f>ROUND(L17*0.1292,2)</f>
        <v>242.66</v>
      </c>
      <c r="M23" s="41">
        <f t="shared" si="5"/>
        <v>69780.7716</v>
      </c>
      <c r="N23" s="56">
        <f>ROUND(N17*0.1292,2)</f>
        <v>291.19</v>
      </c>
      <c r="O23" s="41">
        <f t="shared" si="6"/>
        <v>81412.8972</v>
      </c>
      <c r="P23" s="56">
        <f>ROUND(P17*0.1292,2)</f>
        <v>339.73</v>
      </c>
      <c r="Q23" s="41">
        <f t="shared" si="7"/>
        <v>93042.6264</v>
      </c>
      <c r="R23" s="56">
        <f>ROUND(R17*0.1292,2)</f>
        <v>388.26</v>
      </c>
    </row>
    <row r="24" spans="1:18" ht="24.75" customHeight="1">
      <c r="A24" s="54" t="s">
        <v>63</v>
      </c>
      <c r="B24" s="60">
        <v>0.53</v>
      </c>
      <c r="C24" s="61">
        <f t="shared" si="0"/>
        <v>663.8027999999999</v>
      </c>
      <c r="D24" s="62">
        <f>ROUND(D17*0.0053,2)</f>
        <v>2.77</v>
      </c>
      <c r="E24" s="61">
        <f t="shared" si="1"/>
        <v>953.7671999999999</v>
      </c>
      <c r="F24" s="62">
        <f>ROUND(F17*0.0053,2)</f>
        <v>3.98</v>
      </c>
      <c r="G24" s="61">
        <f t="shared" si="2"/>
        <v>1430.6508</v>
      </c>
      <c r="H24" s="62">
        <f>ROUND(H17*0.0053,2)</f>
        <v>5.97</v>
      </c>
      <c r="I24" s="61">
        <f t="shared" si="3"/>
        <v>1907.5343999999998</v>
      </c>
      <c r="J24" s="62">
        <f>ROUND(J17*0.0053,2)</f>
        <v>7.96</v>
      </c>
      <c r="K24" s="61">
        <f t="shared" si="4"/>
        <v>2384.4179999999997</v>
      </c>
      <c r="L24" s="62">
        <f>ROUND(L17*0.0053,2)</f>
        <v>9.95</v>
      </c>
      <c r="M24" s="61">
        <f t="shared" si="5"/>
        <v>2863.698</v>
      </c>
      <c r="N24" s="62">
        <f>ROUND(N17*0.0053,2)</f>
        <v>11.95</v>
      </c>
      <c r="O24" s="61">
        <f t="shared" si="6"/>
        <v>3340.5815999999995</v>
      </c>
      <c r="P24" s="62">
        <f>ROUND(P17*0.0053,2)</f>
        <v>13.94</v>
      </c>
      <c r="Q24" s="61">
        <f t="shared" si="7"/>
        <v>3817.4651999999996</v>
      </c>
      <c r="R24" s="62">
        <f>ROUND(R17*0.0053,2)</f>
        <v>15.93</v>
      </c>
    </row>
    <row r="25" spans="1:18" ht="24.75" customHeight="1">
      <c r="A25" s="50" t="s">
        <v>64</v>
      </c>
      <c r="B25" s="63">
        <v>0.4</v>
      </c>
      <c r="C25" s="52">
        <f t="shared" si="0"/>
        <v>498.4512</v>
      </c>
      <c r="D25" s="64">
        <f>SUM(D26:D27)</f>
        <v>2.08</v>
      </c>
      <c r="E25" s="52">
        <f t="shared" si="1"/>
        <v>718.92</v>
      </c>
      <c r="F25" s="64">
        <f>SUM(F26:F27)</f>
        <v>3</v>
      </c>
      <c r="G25" s="52">
        <f t="shared" si="2"/>
        <v>1078.3799999999999</v>
      </c>
      <c r="H25" s="64">
        <f>SUM(H26:H27)</f>
        <v>4.5</v>
      </c>
      <c r="I25" s="52">
        <f t="shared" si="3"/>
        <v>1442.6327999999999</v>
      </c>
      <c r="J25" s="64">
        <f>SUM(J26:J27)</f>
        <v>6.02</v>
      </c>
      <c r="K25" s="52">
        <f t="shared" si="4"/>
        <v>1802.0928</v>
      </c>
      <c r="L25" s="64">
        <f>SUM(L26:L27)</f>
        <v>7.52</v>
      </c>
      <c r="M25" s="52">
        <f t="shared" si="5"/>
        <v>2161.5528</v>
      </c>
      <c r="N25" s="64">
        <f>SUM(N26:N27)</f>
        <v>9.02</v>
      </c>
      <c r="O25" s="52">
        <f t="shared" si="6"/>
        <v>2521.0128</v>
      </c>
      <c r="P25" s="64">
        <f>SUM(P26:P27)</f>
        <v>10.52</v>
      </c>
      <c r="Q25" s="52">
        <f t="shared" si="7"/>
        <v>2880.4727999999996</v>
      </c>
      <c r="R25" s="64">
        <f>SUM(R26:R27)</f>
        <v>12.02</v>
      </c>
    </row>
    <row r="26" spans="1:18" ht="24.75" customHeight="1">
      <c r="A26" s="54" t="s">
        <v>65</v>
      </c>
      <c r="B26" s="65">
        <v>0.2</v>
      </c>
      <c r="C26" s="41">
        <f t="shared" si="0"/>
        <v>249.2256</v>
      </c>
      <c r="D26" s="56">
        <f>ROUND(D17*0.002,2)</f>
        <v>1.04</v>
      </c>
      <c r="E26" s="41">
        <f t="shared" si="1"/>
        <v>359.46</v>
      </c>
      <c r="F26" s="56">
        <f>ROUND(F17*0.002,2)</f>
        <v>1.5</v>
      </c>
      <c r="G26" s="41">
        <f t="shared" si="2"/>
        <v>539.1899999999999</v>
      </c>
      <c r="H26" s="56">
        <f>ROUND(H17*0.002,2)</f>
        <v>2.25</v>
      </c>
      <c r="I26" s="41">
        <f t="shared" si="3"/>
        <v>721.3163999999999</v>
      </c>
      <c r="J26" s="56">
        <f>ROUND(J17*0.002,2)</f>
        <v>3.01</v>
      </c>
      <c r="K26" s="41">
        <f t="shared" si="4"/>
        <v>901.0464</v>
      </c>
      <c r="L26" s="56">
        <f>ROUND(L17*0.002,2)</f>
        <v>3.76</v>
      </c>
      <c r="M26" s="41">
        <f t="shared" si="5"/>
        <v>1080.7764</v>
      </c>
      <c r="N26" s="56">
        <f>ROUND(N17*0.002,2)</f>
        <v>4.51</v>
      </c>
      <c r="O26" s="41">
        <f t="shared" si="6"/>
        <v>1260.5064</v>
      </c>
      <c r="P26" s="56">
        <f>ROUND(P17*0.002,2)</f>
        <v>5.26</v>
      </c>
      <c r="Q26" s="41">
        <f t="shared" si="7"/>
        <v>1440.2363999999998</v>
      </c>
      <c r="R26" s="56">
        <f>ROUND(R17*0.002,2)</f>
        <v>6.01</v>
      </c>
    </row>
    <row r="27" spans="1:18" ht="24.75" customHeight="1">
      <c r="A27" s="54" t="s">
        <v>66</v>
      </c>
      <c r="B27" s="60">
        <v>0.2</v>
      </c>
      <c r="C27" s="41">
        <f t="shared" si="0"/>
        <v>249.2256</v>
      </c>
      <c r="D27" s="56">
        <f>ROUND(D17*0.002,2)</f>
        <v>1.04</v>
      </c>
      <c r="E27" s="41">
        <f t="shared" si="1"/>
        <v>359.46</v>
      </c>
      <c r="F27" s="56">
        <f>ROUND(F17*0.002,2)</f>
        <v>1.5</v>
      </c>
      <c r="G27" s="41">
        <f t="shared" si="2"/>
        <v>539.1899999999999</v>
      </c>
      <c r="H27" s="56">
        <f>ROUND(H17*0.002,2)</f>
        <v>2.25</v>
      </c>
      <c r="I27" s="41">
        <f t="shared" si="3"/>
        <v>721.3163999999999</v>
      </c>
      <c r="J27" s="56">
        <f>ROUND(J17*0.002,2)</f>
        <v>3.01</v>
      </c>
      <c r="K27" s="41">
        <f t="shared" si="4"/>
        <v>901.0464</v>
      </c>
      <c r="L27" s="56">
        <f>ROUND(L17*0.002,2)</f>
        <v>3.76</v>
      </c>
      <c r="M27" s="41">
        <f t="shared" si="5"/>
        <v>1080.7764</v>
      </c>
      <c r="N27" s="56">
        <f>ROUND(N17*0.002,2)</f>
        <v>4.51</v>
      </c>
      <c r="O27" s="41">
        <f t="shared" si="6"/>
        <v>1260.5064</v>
      </c>
      <c r="P27" s="56">
        <f>ROUND(P17*0.002,2)</f>
        <v>5.26</v>
      </c>
      <c r="Q27" s="41">
        <f t="shared" si="7"/>
        <v>1440.2363999999998</v>
      </c>
      <c r="R27" s="56">
        <f>ROUND(R17*0.002,2)</f>
        <v>6.01</v>
      </c>
    </row>
    <row r="28" spans="1:18" ht="24.75" customHeight="1">
      <c r="A28" s="66" t="s">
        <v>67</v>
      </c>
      <c r="B28" s="67"/>
      <c r="C28" s="68">
        <f>C19+C22+C25</f>
        <v>47769.8376</v>
      </c>
      <c r="D28" s="69">
        <f>D25+D22+D19</f>
        <v>199.33999999999997</v>
      </c>
      <c r="E28" s="70">
        <f>E19+E22+E25</f>
        <v>68769.4908</v>
      </c>
      <c r="F28" s="71">
        <f>F25+F22+F19</f>
        <v>286.97</v>
      </c>
      <c r="G28" s="72">
        <f>G19+G22+G25</f>
        <v>103157.8308</v>
      </c>
      <c r="H28" s="73">
        <f>H25+H22+H19</f>
        <v>430.46999999999997</v>
      </c>
      <c r="I28" s="72">
        <f>I19+I22+I25</f>
        <v>137548.5672</v>
      </c>
      <c r="J28" s="73">
        <f>J25+J22+J19</f>
        <v>573.98</v>
      </c>
      <c r="K28" s="72">
        <f>K19+K22+K25</f>
        <v>171934.51080000002</v>
      </c>
      <c r="L28" s="73">
        <f>L25+L22+L19</f>
        <v>717.47</v>
      </c>
      <c r="M28" s="72">
        <f>M19+M22+M25</f>
        <v>206320.4544</v>
      </c>
      <c r="N28" s="73">
        <f>N25+N22+N19</f>
        <v>860.9599999999999</v>
      </c>
      <c r="O28" s="72">
        <f>O19+O22+O25</f>
        <v>240708.79439999998</v>
      </c>
      <c r="P28" s="73">
        <f>P25+P22+P19</f>
        <v>1004.46</v>
      </c>
      <c r="Q28" s="72">
        <f>Q19+Q22+Q25</f>
        <v>275094.73799999995</v>
      </c>
      <c r="R28" s="73">
        <f>R25+R22+R19</f>
        <v>1147.95</v>
      </c>
    </row>
    <row r="29" ht="9" customHeight="1"/>
    <row r="30" ht="15.75">
      <c r="A30" s="74" t="s">
        <v>68</v>
      </c>
    </row>
    <row r="31" ht="16.5">
      <c r="A31" s="75" t="s">
        <v>69</v>
      </c>
    </row>
    <row r="32" ht="16.5">
      <c r="A32" s="75" t="s">
        <v>70</v>
      </c>
    </row>
    <row r="33" ht="16.5">
      <c r="A33" s="75" t="s">
        <v>76</v>
      </c>
    </row>
    <row r="34" spans="1:7" ht="22.5" customHeight="1">
      <c r="A34" s="76" t="s">
        <v>71</v>
      </c>
      <c r="G34" s="77"/>
    </row>
    <row r="35" ht="22.5" customHeight="1">
      <c r="A35" s="78" t="s">
        <v>72</v>
      </c>
    </row>
    <row r="36" ht="22.5" customHeight="1">
      <c r="A36" s="74" t="s">
        <v>73</v>
      </c>
    </row>
    <row r="37" ht="13.5" customHeight="1">
      <c r="A37" s="74"/>
    </row>
    <row r="38" ht="20.25" customHeight="1">
      <c r="A38" s="74" t="s">
        <v>78</v>
      </c>
    </row>
    <row r="39" ht="19.5" customHeight="1">
      <c r="A39" s="78" t="s">
        <v>77</v>
      </c>
    </row>
    <row r="40" ht="19.5" customHeight="1">
      <c r="A40" s="78" t="s">
        <v>74</v>
      </c>
    </row>
    <row r="41" ht="13.5" customHeight="1">
      <c r="A41" s="78"/>
    </row>
    <row r="42" ht="19.5" customHeight="1">
      <c r="A42" s="74" t="s">
        <v>75</v>
      </c>
    </row>
  </sheetData>
  <mergeCells count="68">
    <mergeCell ref="M15:N15"/>
    <mergeCell ref="O15:P15"/>
    <mergeCell ref="Q15:R15"/>
    <mergeCell ref="E15:F15"/>
    <mergeCell ref="G15:H15"/>
    <mergeCell ref="I15:J15"/>
    <mergeCell ref="K15:L15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M10:N10"/>
    <mergeCell ref="O10:P10"/>
    <mergeCell ref="C13:D13"/>
    <mergeCell ref="E13:F13"/>
    <mergeCell ref="G13:H13"/>
    <mergeCell ref="I13:J13"/>
    <mergeCell ref="K13:L13"/>
    <mergeCell ref="M13:N13"/>
    <mergeCell ref="O13:P13"/>
    <mergeCell ref="E10:F10"/>
    <mergeCell ref="G10:H10"/>
    <mergeCell ref="I10:J10"/>
    <mergeCell ref="K10:L10"/>
    <mergeCell ref="K9:L9"/>
    <mergeCell ref="M9:N9"/>
    <mergeCell ref="O9:P9"/>
    <mergeCell ref="Q9:R9"/>
    <mergeCell ref="C9:D9"/>
    <mergeCell ref="E9:F9"/>
    <mergeCell ref="G9:H9"/>
    <mergeCell ref="I9:J9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I7:J7"/>
    <mergeCell ref="K7:L7"/>
    <mergeCell ref="K6:L6"/>
    <mergeCell ref="M6:N6"/>
    <mergeCell ref="O6:P6"/>
    <mergeCell ref="Q6:R6"/>
    <mergeCell ref="C6:D6"/>
    <mergeCell ref="E6:F6"/>
    <mergeCell ref="G6:H6"/>
    <mergeCell ref="I6:J6"/>
    <mergeCell ref="C4:R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cp:lastPrinted>2007-06-06T06:36:57Z</cp:lastPrinted>
  <dcterms:created xsi:type="dcterms:W3CDTF">2007-05-25T10:01:43Z</dcterms:created>
  <dcterms:modified xsi:type="dcterms:W3CDTF">2007-06-06T06:36:59Z</dcterms:modified>
  <cp:category/>
  <cp:version/>
  <cp:contentType/>
  <cp:contentStatus/>
</cp:coreProperties>
</file>