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<sst xmlns="http://schemas.openxmlformats.org/spreadsheetml/2006/main" count="155" uniqueCount="98">
  <si>
    <t>DOSEŽENA OSNOVA V LETU 2006</t>
  </si>
  <si>
    <t xml:space="preserve"> Navedene obveznosti ste dolžni nakazati na </t>
  </si>
  <si>
    <t xml:space="preserve">do minimalne </t>
  </si>
  <si>
    <t>od minimalne  plače</t>
  </si>
  <si>
    <t>od povprečne plače</t>
  </si>
  <si>
    <t>od 1,5-kratne</t>
  </si>
  <si>
    <t>od 2-kratne</t>
  </si>
  <si>
    <t>od 2,5-kratne</t>
  </si>
  <si>
    <t>od 3-kratne</t>
  </si>
  <si>
    <t>nad 3,5-kratno</t>
  </si>
  <si>
    <t xml:space="preserve"> prehodni račun MF-DURS, Davčni urad Maribor,  </t>
  </si>
  <si>
    <t>plače za leto 2006</t>
  </si>
  <si>
    <t xml:space="preserve">do povprečne plače </t>
  </si>
  <si>
    <t>do 1,5-kratne povprečne</t>
  </si>
  <si>
    <t>do 2-kratne povprečne</t>
  </si>
  <si>
    <t>do 2,5-kratne povprečne</t>
  </si>
  <si>
    <t>do 3-kratne povprečne</t>
  </si>
  <si>
    <t>do 3,5-kratne povprečne</t>
  </si>
  <si>
    <t>povprečno plačo</t>
  </si>
  <si>
    <t xml:space="preserve"> številka 01100-8460906416</t>
  </si>
  <si>
    <t>zaposlenih v RS</t>
  </si>
  <si>
    <t>plače zaposlenih v RS</t>
  </si>
  <si>
    <t xml:space="preserve"> in navesti USTREZNE KONTE.</t>
  </si>
  <si>
    <t xml:space="preserve"> za leto 2006</t>
  </si>
  <si>
    <t xml:space="preserve"> ROK PLAČILA je 15. APRIL 2008.</t>
  </si>
  <si>
    <t>do 1.483.460</t>
  </si>
  <si>
    <t>od 1.483.460</t>
  </si>
  <si>
    <t>od 3.487.620</t>
  </si>
  <si>
    <t>od 5.231.430</t>
  </si>
  <si>
    <t>od 6.975.240</t>
  </si>
  <si>
    <t>od 8.719.050</t>
  </si>
  <si>
    <t>od 10.462.860</t>
  </si>
  <si>
    <t>nad 12.206.670</t>
  </si>
  <si>
    <t>do 3.487.620</t>
  </si>
  <si>
    <t>do 5.231.430</t>
  </si>
  <si>
    <t>do 6.975.240</t>
  </si>
  <si>
    <t>do 8.719.050</t>
  </si>
  <si>
    <t>do 10.462.860</t>
  </si>
  <si>
    <t>do 12.206.670</t>
  </si>
  <si>
    <t>DOSEŽENA OSNOVA V LETU 2007</t>
  </si>
  <si>
    <t>Minimalna plača za leto 2006= 1.483.460 SIT(6.190,37 EUR)</t>
  </si>
  <si>
    <t>Povprečna plača v RS za leto 2006= 3.487.620 SIT (14.553,58 EUR)</t>
  </si>
  <si>
    <t>plače za leto 2007</t>
  </si>
  <si>
    <t>Minimalna plača za leto 2007= 6.345,46 EUR</t>
  </si>
  <si>
    <t xml:space="preserve"> za leto 2007</t>
  </si>
  <si>
    <t>Povprečna plača v RS za leto 2007=15.417,48 EUR</t>
  </si>
  <si>
    <t>do 6.345,46 €</t>
  </si>
  <si>
    <t>od 6.345,46 €</t>
  </si>
  <si>
    <t>do 15.417,48 €</t>
  </si>
  <si>
    <t>od 23.126,22 €</t>
  </si>
  <si>
    <t>do 30.834,96 €</t>
  </si>
  <si>
    <t>do 38.543,70 €</t>
  </si>
  <si>
    <t>od 46.252,44 €</t>
  </si>
  <si>
    <t>nad 53.961,18 €</t>
  </si>
  <si>
    <t>do 53.961,18 €</t>
  </si>
  <si>
    <t>Povprečna mesečna plača v RS za januar 2008 v EUR</t>
  </si>
  <si>
    <t>I</t>
  </si>
  <si>
    <t>II</t>
  </si>
  <si>
    <t>III</t>
  </si>
  <si>
    <t>IV</t>
  </si>
  <si>
    <t>V</t>
  </si>
  <si>
    <t>VI</t>
  </si>
  <si>
    <t>VII</t>
  </si>
  <si>
    <t>VIII</t>
  </si>
  <si>
    <t>Minimalna plača</t>
  </si>
  <si>
    <t xml:space="preserve">60% povprečne plače </t>
  </si>
  <si>
    <t xml:space="preserve">90% povprečne plače </t>
  </si>
  <si>
    <t xml:space="preserve">1,2 povprečne plače </t>
  </si>
  <si>
    <t xml:space="preserve">1,5 povprečne plače </t>
  </si>
  <si>
    <t xml:space="preserve">1,8 povprečne plače </t>
  </si>
  <si>
    <t xml:space="preserve">2,1 povprečne plače </t>
  </si>
  <si>
    <t xml:space="preserve">2,4 povprečne plače </t>
  </si>
  <si>
    <t>za december 2007</t>
  </si>
  <si>
    <t>v evrih</t>
  </si>
  <si>
    <t>BRUTO ZAVAROVALNA OSNOVA</t>
  </si>
  <si>
    <t>STOPNJA</t>
  </si>
  <si>
    <t>PRISPEVKI ZA PIZ (SKUPAJ)  KONTO 2021</t>
  </si>
  <si>
    <t>prispevki za PIZ (15,50 % + 8,85 %)</t>
  </si>
  <si>
    <t>prispevek za zavarovalno dobo s povečanjem</t>
  </si>
  <si>
    <t>PRISPEVKI ZA ZDRAV. ZAVAR. (SKUPAJ)  KONTO 2022</t>
  </si>
  <si>
    <t>prispevki za zdravstveno zavarovanje (6,36 % + 6,56 %)</t>
  </si>
  <si>
    <t>prispevek za poškodbe pri delu in poklicne bolezni</t>
  </si>
  <si>
    <t>DRUGI PRISPEVKI   (SKUPAJ)   KONTO 2020</t>
  </si>
  <si>
    <t>prispevek za starševsko varstvo (0,10 % + 0,10 %)</t>
  </si>
  <si>
    <t>prispevek za zaposlovanje (0,14 % + 0,06 %)</t>
  </si>
  <si>
    <t>PRISPEVKI SKUPAJ</t>
  </si>
  <si>
    <t>DOPOLNILNA DEJAVNOST - POPOLDANSKA OBRT</t>
  </si>
  <si>
    <r>
      <t xml:space="preserve">* prispevek za zdravstveno zavarovanje v višini </t>
    </r>
    <r>
      <rPr>
        <b/>
        <sz val="12.5"/>
        <rFont val="Arial"/>
        <family val="2"/>
      </rPr>
      <t xml:space="preserve">3,08 evrov </t>
    </r>
    <r>
      <rPr>
        <sz val="12.5"/>
        <rFont val="Arial"/>
        <family val="2"/>
      </rPr>
      <t>na konto 2022.</t>
    </r>
  </si>
  <si>
    <t xml:space="preserve">Najnižja osnova za obračun prispevkov za socialno varnost za družbenike zasebnih družb in zavodov v Republiki Sloveniji, ki so poslovodne osebe in niso zavarovane na drugi podlagi je najnižja bruto pokojninska osnova. </t>
  </si>
  <si>
    <r>
      <t>Najnižja bruto pokojninska osnova znaša za mesec marec 2008 je</t>
    </r>
    <r>
      <rPr>
        <b/>
        <sz val="12"/>
        <rFont val="Arial"/>
        <family val="2"/>
      </rPr>
      <t xml:space="preserve"> 746,93 evrov</t>
    </r>
    <r>
      <rPr>
        <sz val="12"/>
        <rFont val="Arial"/>
        <family val="2"/>
      </rPr>
      <t>.</t>
    </r>
  </si>
  <si>
    <t>Obračun prispevkov za socialno varnost za mesec marec 2008 se dostavi DURS na predpisanem obrazcu v evrih, najkasneje do 15.aprila 2008.</t>
  </si>
  <si>
    <t>ČLANARINA OBRTNI ZBORNICI</t>
  </si>
  <si>
    <r>
      <t>Članarino Obrtni zbornici člani plačujejo na transakcijski račun Obrtne zbornice Slovenije, odprt pri Deželni banki Slovenije d.d., Ljubljana, številka</t>
    </r>
    <r>
      <rPr>
        <b/>
        <sz val="12"/>
        <rFont val="Arial"/>
        <family val="2"/>
      </rPr>
      <t xml:space="preserve"> 19100-0010141210</t>
    </r>
  </si>
  <si>
    <t>in uporabljajo sklic, ki je sestavljen iz davčne številke člana, ki obsega 8 mest, označbe konta za območno obrtno zbornico, ki obsega 4 mesta ter kontrolne številke.</t>
  </si>
  <si>
    <t>Račune za članarino vsi člani zbornice prejmejo v začetku aprila 2008.</t>
  </si>
  <si>
    <t>OBRAČUN PRISPEVKOV ZA SOCIALNO VARNOST ZA ZASEBNIKE ZA MAREC 2008</t>
  </si>
  <si>
    <r>
      <t xml:space="preserve">* prispevek za pokojninsko in invalidsko zavarovanje v višini </t>
    </r>
    <r>
      <rPr>
        <b/>
        <sz val="12.5"/>
        <rFont val="Arial"/>
        <family val="2"/>
      </rPr>
      <t>27,08 evrov</t>
    </r>
    <r>
      <rPr>
        <sz val="12.5"/>
        <rFont val="Arial"/>
        <family val="2"/>
      </rPr>
      <t xml:space="preserve"> na konto 2021</t>
    </r>
  </si>
  <si>
    <r>
      <t xml:space="preserve">* skupaj znašajo prispevki za dopolnilno dejavnost brez članarine OZ </t>
    </r>
    <r>
      <rPr>
        <b/>
        <sz val="12.5"/>
        <rFont val="Arial"/>
        <family val="2"/>
      </rPr>
      <t>30,16 evrov</t>
    </r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</si>
</sst>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24">
    <font>
      <sz val="10"/>
      <name val="Arial CE"/>
      <family val="2"/>
    </font>
    <font>
      <sz val="10"/>
      <name val="Arial"/>
      <family val="0"/>
    </font>
    <font>
      <b/>
      <sz val="16"/>
      <name val="Times New Roman CE"/>
      <family val="1"/>
    </font>
    <font>
      <sz val="12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1"/>
      <name val="Arial CE"/>
      <family val="2"/>
    </font>
    <font>
      <b/>
      <sz val="12"/>
      <name val="Times New Roman CE"/>
      <family val="1"/>
    </font>
    <font>
      <sz val="8"/>
      <name val="Arial CE"/>
      <family val="2"/>
    </font>
    <font>
      <b/>
      <i/>
      <sz val="8"/>
      <name val="Arial CE"/>
      <family val="2"/>
    </font>
    <font>
      <sz val="10"/>
      <name val="Times New Roman"/>
      <family val="1"/>
    </font>
    <font>
      <sz val="9"/>
      <name val="Times New Roman CE"/>
      <family val="1"/>
    </font>
    <font>
      <sz val="11"/>
      <color indexed="12"/>
      <name val="Times New Roman CE"/>
      <family val="1"/>
    </font>
    <font>
      <b/>
      <i/>
      <sz val="12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b/>
      <sz val="9"/>
      <name val="Times New Roman CE"/>
      <family val="1"/>
    </font>
    <font>
      <sz val="11"/>
      <name val="Times New Roman CE"/>
      <family val="1"/>
    </font>
    <font>
      <i/>
      <sz val="12"/>
      <name val="Times New Roman CE"/>
      <family val="1"/>
    </font>
    <font>
      <b/>
      <sz val="12"/>
      <name val="Arial"/>
      <family val="2"/>
    </font>
    <font>
      <sz val="12.5"/>
      <name val="Arial"/>
      <family val="2"/>
    </font>
    <font>
      <b/>
      <sz val="12.5"/>
      <name val="Arial"/>
      <family val="2"/>
    </font>
    <font>
      <sz val="11.5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0" fillId="0" borderId="10" xfId="0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9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4" fontId="5" fillId="0" borderId="1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vertical="center"/>
    </xf>
    <xf numFmtId="0" fontId="11" fillId="0" borderId="11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4" fontId="12" fillId="0" borderId="18" xfId="0" applyNumberFormat="1" applyFont="1" applyFill="1" applyBorder="1" applyAlignment="1">
      <alignment vertical="center"/>
    </xf>
    <xf numFmtId="4" fontId="13" fillId="0" borderId="19" xfId="0" applyNumberFormat="1" applyFont="1" applyBorder="1" applyAlignment="1">
      <alignment vertical="center"/>
    </xf>
    <xf numFmtId="4" fontId="12" fillId="0" borderId="15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vertical="center"/>
    </xf>
    <xf numFmtId="4" fontId="12" fillId="0" borderId="18" xfId="0" applyNumberFormat="1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4" fontId="12" fillId="0" borderId="20" xfId="0" applyNumberFormat="1" applyFont="1" applyBorder="1" applyAlignment="1">
      <alignment vertical="center"/>
    </xf>
    <xf numFmtId="4" fontId="15" fillId="0" borderId="8" xfId="0" applyNumberFormat="1" applyFont="1" applyBorder="1" applyAlignment="1">
      <alignment vertical="center"/>
    </xf>
    <xf numFmtId="4" fontId="12" fillId="0" borderId="7" xfId="0" applyNumberFormat="1" applyFont="1" applyBorder="1" applyAlignment="1">
      <alignment vertical="center"/>
    </xf>
    <xf numFmtId="4" fontId="15" fillId="0" borderId="7" xfId="0" applyNumberFormat="1" applyFont="1" applyBorder="1" applyAlignment="1">
      <alignment vertical="center"/>
    </xf>
    <xf numFmtId="4" fontId="13" fillId="0" borderId="7" xfId="0" applyNumberFormat="1" applyFont="1" applyBorder="1" applyAlignment="1">
      <alignment vertical="center"/>
    </xf>
    <xf numFmtId="4" fontId="13" fillId="0" borderId="8" xfId="0" applyNumberFormat="1" applyFont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4" fontId="12" fillId="2" borderId="20" xfId="0" applyNumberFormat="1" applyFont="1" applyFill="1" applyBorder="1" applyAlignment="1">
      <alignment vertical="center"/>
    </xf>
    <xf numFmtId="4" fontId="13" fillId="2" borderId="8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3" fillId="2" borderId="7" xfId="0" applyNumberFormat="1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" fontId="18" fillId="0" borderId="19" xfId="0" applyNumberFormat="1" applyFont="1" applyBorder="1" applyAlignment="1">
      <alignment vertical="center"/>
    </xf>
    <xf numFmtId="4" fontId="12" fillId="0" borderId="15" xfId="0" applyNumberFormat="1" applyFont="1" applyFill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4" fontId="15" fillId="0" borderId="19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4" fontId="12" fillId="2" borderId="18" xfId="0" applyNumberFormat="1" applyFont="1" applyFill="1" applyBorder="1" applyAlignment="1">
      <alignment vertical="center"/>
    </xf>
    <xf numFmtId="4" fontId="13" fillId="2" borderId="19" xfId="0" applyNumberFormat="1" applyFont="1" applyFill="1" applyBorder="1" applyAlignment="1">
      <alignment vertical="center"/>
    </xf>
    <xf numFmtId="4" fontId="12" fillId="2" borderId="15" xfId="0" applyNumberFormat="1" applyFont="1" applyFill="1" applyBorder="1" applyAlignment="1">
      <alignment vertical="center"/>
    </xf>
    <xf numFmtId="4" fontId="13" fillId="2" borderId="15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4" fontId="5" fillId="2" borderId="19" xfId="0" applyNumberFormat="1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workbookViewId="0" topLeftCell="A1">
      <selection activeCell="A41" sqref="A41"/>
    </sheetView>
  </sheetViews>
  <sheetFormatPr defaultColWidth="9.00390625" defaultRowHeight="12.75"/>
  <cols>
    <col min="1" max="1" width="45.25390625" style="0" customWidth="1"/>
    <col min="2" max="2" width="8.00390625" style="0" customWidth="1"/>
    <col min="3" max="3" width="6.375" style="0" customWidth="1"/>
    <col min="4" max="4" width="13.00390625" style="0" customWidth="1"/>
    <col min="5" max="5" width="10.25390625" style="0" customWidth="1"/>
    <col min="6" max="6" width="9.625" style="0" customWidth="1"/>
    <col min="7" max="7" width="10.625" style="0" customWidth="1"/>
    <col min="8" max="8" width="9.625" style="0" customWidth="1"/>
    <col min="9" max="9" width="10.25390625" style="0" customWidth="1"/>
    <col min="10" max="10" width="9.625" style="0" customWidth="1"/>
    <col min="11" max="11" width="10.25390625" style="0" customWidth="1"/>
    <col min="12" max="12" width="9.625" style="0" customWidth="1"/>
    <col min="13" max="13" width="10.00390625" style="0" customWidth="1"/>
    <col min="14" max="14" width="9.625" style="0" customWidth="1"/>
    <col min="15" max="15" width="10.25390625" style="0" customWidth="1"/>
    <col min="16" max="16" width="9.625" style="0" customWidth="1"/>
    <col min="17" max="17" width="10.25390625" style="0" customWidth="1"/>
    <col min="18" max="18" width="9.625" style="0" customWidth="1"/>
    <col min="19" max="16384" width="8.75390625" style="0" customWidth="1"/>
  </cols>
  <sheetData>
    <row r="1" spans="1:18" ht="20.25">
      <c r="A1" s="1" t="s">
        <v>95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</row>
    <row r="2" spans="1:18" ht="9" customHeight="1">
      <c r="A2" s="4"/>
      <c r="B2" s="4"/>
      <c r="C2" s="5"/>
      <c r="D2" s="5"/>
      <c r="E2" s="6"/>
      <c r="F2" s="6"/>
      <c r="G2" s="7"/>
      <c r="H2" s="7"/>
      <c r="I2" s="6"/>
      <c r="J2" s="6"/>
      <c r="K2" s="6"/>
      <c r="L2" s="6"/>
      <c r="M2" s="6"/>
      <c r="N2" s="6"/>
      <c r="O2" s="6"/>
      <c r="P2" s="6"/>
      <c r="Q2" s="8"/>
      <c r="R2" s="8"/>
    </row>
    <row r="3" spans="1:18" ht="8.25" customHeight="1">
      <c r="A3" s="9"/>
      <c r="B3" s="4"/>
      <c r="C3" s="10"/>
      <c r="D3" s="10"/>
      <c r="E3" s="11"/>
      <c r="F3" s="11"/>
      <c r="G3" s="12"/>
      <c r="H3" s="12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8" customHeight="1">
      <c r="A4" s="9"/>
      <c r="B4" s="4"/>
      <c r="C4" s="116" t="s">
        <v>0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1:18" ht="14.25" customHeight="1">
      <c r="A5" s="13" t="s">
        <v>1</v>
      </c>
      <c r="B5" s="14"/>
      <c r="C5" s="117" t="s">
        <v>2</v>
      </c>
      <c r="D5" s="117"/>
      <c r="E5" s="117" t="s">
        <v>3</v>
      </c>
      <c r="F5" s="117"/>
      <c r="G5" s="114" t="s">
        <v>4</v>
      </c>
      <c r="H5" s="114"/>
      <c r="I5" s="114" t="s">
        <v>5</v>
      </c>
      <c r="J5" s="114"/>
      <c r="K5" s="114" t="s">
        <v>6</v>
      </c>
      <c r="L5" s="114"/>
      <c r="M5" s="114" t="s">
        <v>7</v>
      </c>
      <c r="N5" s="114"/>
      <c r="O5" s="114" t="s">
        <v>8</v>
      </c>
      <c r="P5" s="114"/>
      <c r="Q5" s="114" t="s">
        <v>9</v>
      </c>
      <c r="R5" s="114"/>
    </row>
    <row r="6" spans="1:18" ht="14.25" customHeight="1">
      <c r="A6" s="15" t="s">
        <v>10</v>
      </c>
      <c r="B6" s="16"/>
      <c r="C6" s="98" t="s">
        <v>11</v>
      </c>
      <c r="D6" s="98"/>
      <c r="E6" s="98" t="s">
        <v>12</v>
      </c>
      <c r="F6" s="98"/>
      <c r="G6" s="115" t="s">
        <v>13</v>
      </c>
      <c r="H6" s="115"/>
      <c r="I6" s="115" t="s">
        <v>14</v>
      </c>
      <c r="J6" s="115"/>
      <c r="K6" s="115" t="s">
        <v>15</v>
      </c>
      <c r="L6" s="115"/>
      <c r="M6" s="115" t="s">
        <v>16</v>
      </c>
      <c r="N6" s="115"/>
      <c r="O6" s="115" t="s">
        <v>17</v>
      </c>
      <c r="P6" s="115"/>
      <c r="Q6" s="115" t="s">
        <v>18</v>
      </c>
      <c r="R6" s="115"/>
    </row>
    <row r="7" spans="1:18" ht="14.25" customHeight="1">
      <c r="A7" s="15" t="s">
        <v>19</v>
      </c>
      <c r="B7" s="16"/>
      <c r="C7" s="10"/>
      <c r="D7" s="17"/>
      <c r="E7" s="98" t="s">
        <v>20</v>
      </c>
      <c r="F7" s="98"/>
      <c r="G7" s="97" t="s">
        <v>21</v>
      </c>
      <c r="H7" s="97"/>
      <c r="I7" s="97" t="s">
        <v>21</v>
      </c>
      <c r="J7" s="97"/>
      <c r="K7" s="97" t="s">
        <v>21</v>
      </c>
      <c r="L7" s="97"/>
      <c r="M7" s="97" t="s">
        <v>21</v>
      </c>
      <c r="N7" s="97"/>
      <c r="O7" s="112" t="s">
        <v>21</v>
      </c>
      <c r="P7" s="112"/>
      <c r="Q7" s="97" t="s">
        <v>20</v>
      </c>
      <c r="R7" s="97"/>
    </row>
    <row r="8" spans="1:18" ht="14.25" customHeight="1">
      <c r="A8" s="15" t="s">
        <v>22</v>
      </c>
      <c r="B8" s="16"/>
      <c r="C8" s="19"/>
      <c r="D8" s="20"/>
      <c r="E8" s="113" t="s">
        <v>23</v>
      </c>
      <c r="F8" s="113"/>
      <c r="G8" s="113" t="s">
        <v>23</v>
      </c>
      <c r="H8" s="113"/>
      <c r="I8" s="113" t="s">
        <v>23</v>
      </c>
      <c r="J8" s="113"/>
      <c r="K8" s="113" t="s">
        <v>23</v>
      </c>
      <c r="L8" s="113"/>
      <c r="M8" s="113" t="s">
        <v>23</v>
      </c>
      <c r="N8" s="113"/>
      <c r="O8" s="113" t="s">
        <v>23</v>
      </c>
      <c r="P8" s="113"/>
      <c r="Q8" s="113" t="s">
        <v>23</v>
      </c>
      <c r="R8" s="113"/>
    </row>
    <row r="9" spans="1:18" ht="17.25" customHeight="1">
      <c r="A9" s="15" t="s">
        <v>24</v>
      </c>
      <c r="B9" s="16"/>
      <c r="C9" s="111" t="s">
        <v>25</v>
      </c>
      <c r="D9" s="111"/>
      <c r="E9" s="109" t="s">
        <v>26</v>
      </c>
      <c r="F9" s="109"/>
      <c r="G9" s="109" t="s">
        <v>27</v>
      </c>
      <c r="H9" s="109"/>
      <c r="I9" s="109" t="s">
        <v>28</v>
      </c>
      <c r="J9" s="109"/>
      <c r="K9" s="109" t="s">
        <v>29</v>
      </c>
      <c r="L9" s="109"/>
      <c r="M9" s="110" t="s">
        <v>30</v>
      </c>
      <c r="N9" s="110"/>
      <c r="O9" s="110" t="s">
        <v>31</v>
      </c>
      <c r="P9" s="110"/>
      <c r="Q9" s="109" t="s">
        <v>32</v>
      </c>
      <c r="R9" s="109"/>
    </row>
    <row r="10" spans="1:18" ht="17.25" customHeight="1">
      <c r="A10" s="21"/>
      <c r="B10" s="22"/>
      <c r="C10" s="10"/>
      <c r="D10" s="17"/>
      <c r="E10" s="106" t="s">
        <v>33</v>
      </c>
      <c r="F10" s="106"/>
      <c r="G10" s="107" t="s">
        <v>34</v>
      </c>
      <c r="H10" s="107"/>
      <c r="I10" s="108" t="s">
        <v>35</v>
      </c>
      <c r="J10" s="108"/>
      <c r="K10" s="108" t="s">
        <v>36</v>
      </c>
      <c r="L10" s="108"/>
      <c r="M10" s="105" t="s">
        <v>37</v>
      </c>
      <c r="N10" s="105"/>
      <c r="O10" s="105" t="s">
        <v>38</v>
      </c>
      <c r="P10" s="105"/>
      <c r="Q10" s="24"/>
      <c r="R10" s="23"/>
    </row>
    <row r="11" spans="1:18" ht="18" customHeight="1">
      <c r="A11" s="9"/>
      <c r="B11" s="4"/>
      <c r="C11" s="116" t="s">
        <v>39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</row>
    <row r="12" spans="1:18" ht="14.25" customHeight="1">
      <c r="A12" s="25" t="s">
        <v>40</v>
      </c>
      <c r="B12" s="14"/>
      <c r="C12" s="117" t="s">
        <v>2</v>
      </c>
      <c r="D12" s="117"/>
      <c r="E12" s="117" t="s">
        <v>3</v>
      </c>
      <c r="F12" s="117"/>
      <c r="G12" s="114" t="s">
        <v>4</v>
      </c>
      <c r="H12" s="114"/>
      <c r="I12" s="114" t="s">
        <v>5</v>
      </c>
      <c r="J12" s="114"/>
      <c r="K12" s="114" t="s">
        <v>6</v>
      </c>
      <c r="L12" s="114"/>
      <c r="M12" s="114" t="s">
        <v>7</v>
      </c>
      <c r="N12" s="114"/>
      <c r="O12" s="114" t="s">
        <v>8</v>
      </c>
      <c r="P12" s="114"/>
      <c r="Q12" s="114" t="s">
        <v>9</v>
      </c>
      <c r="R12" s="114"/>
    </row>
    <row r="13" spans="1:18" ht="14.25" customHeight="1">
      <c r="A13" s="26" t="s">
        <v>41</v>
      </c>
      <c r="B13" s="16"/>
      <c r="C13" s="98" t="s">
        <v>42</v>
      </c>
      <c r="D13" s="98"/>
      <c r="E13" s="98" t="s">
        <v>12</v>
      </c>
      <c r="F13" s="98"/>
      <c r="G13" s="115" t="s">
        <v>13</v>
      </c>
      <c r="H13" s="115"/>
      <c r="I13" s="115" t="s">
        <v>14</v>
      </c>
      <c r="J13" s="115"/>
      <c r="K13" s="115" t="s">
        <v>15</v>
      </c>
      <c r="L13" s="115"/>
      <c r="M13" s="115" t="s">
        <v>16</v>
      </c>
      <c r="N13" s="115"/>
      <c r="O13" s="115" t="s">
        <v>17</v>
      </c>
      <c r="P13" s="115"/>
      <c r="Q13" s="115" t="s">
        <v>18</v>
      </c>
      <c r="R13" s="115"/>
    </row>
    <row r="14" spans="1:18" ht="14.25" customHeight="1">
      <c r="A14" s="27"/>
      <c r="B14" s="16"/>
      <c r="C14" s="10"/>
      <c r="D14" s="17"/>
      <c r="E14" s="98" t="s">
        <v>20</v>
      </c>
      <c r="F14" s="98"/>
      <c r="G14" s="97" t="s">
        <v>21</v>
      </c>
      <c r="H14" s="97"/>
      <c r="I14" s="97" t="s">
        <v>21</v>
      </c>
      <c r="J14" s="97"/>
      <c r="K14" s="97" t="s">
        <v>21</v>
      </c>
      <c r="L14" s="97"/>
      <c r="M14" s="97" t="s">
        <v>21</v>
      </c>
      <c r="N14" s="97"/>
      <c r="O14" s="112" t="s">
        <v>21</v>
      </c>
      <c r="P14" s="112"/>
      <c r="Q14" s="97" t="s">
        <v>20</v>
      </c>
      <c r="R14" s="97"/>
    </row>
    <row r="15" spans="1:18" ht="14.25" customHeight="1">
      <c r="A15" s="26" t="s">
        <v>43</v>
      </c>
      <c r="B15" s="16"/>
      <c r="C15" s="19"/>
      <c r="D15" s="20"/>
      <c r="E15" s="113" t="s">
        <v>44</v>
      </c>
      <c r="F15" s="113"/>
      <c r="G15" s="113" t="s">
        <v>44</v>
      </c>
      <c r="H15" s="113"/>
      <c r="I15" s="113" t="s">
        <v>44</v>
      </c>
      <c r="J15" s="113"/>
      <c r="K15" s="113" t="s">
        <v>44</v>
      </c>
      <c r="L15" s="113"/>
      <c r="M15" s="113" t="s">
        <v>44</v>
      </c>
      <c r="N15" s="113"/>
      <c r="O15" s="113" t="s">
        <v>44</v>
      </c>
      <c r="P15" s="113"/>
      <c r="Q15" s="113" t="s">
        <v>44</v>
      </c>
      <c r="R15" s="113"/>
    </row>
    <row r="16" spans="1:18" ht="17.25" customHeight="1">
      <c r="A16" s="26" t="s">
        <v>45</v>
      </c>
      <c r="B16" s="16"/>
      <c r="C16" s="111" t="s">
        <v>46</v>
      </c>
      <c r="D16" s="111"/>
      <c r="E16" s="109" t="s">
        <v>47</v>
      </c>
      <c r="F16" s="109"/>
      <c r="G16" s="109" t="s">
        <v>48</v>
      </c>
      <c r="H16" s="109"/>
      <c r="I16" s="109" t="s">
        <v>49</v>
      </c>
      <c r="J16" s="109"/>
      <c r="K16" s="109" t="s">
        <v>50</v>
      </c>
      <c r="L16" s="109"/>
      <c r="M16" s="110" t="s">
        <v>51</v>
      </c>
      <c r="N16" s="110"/>
      <c r="O16" s="110" t="s">
        <v>52</v>
      </c>
      <c r="P16" s="110"/>
      <c r="Q16" s="109" t="s">
        <v>53</v>
      </c>
      <c r="R16" s="109"/>
    </row>
    <row r="17" spans="1:18" ht="17.25" customHeight="1">
      <c r="A17" s="28"/>
      <c r="B17" s="22"/>
      <c r="C17" s="10"/>
      <c r="D17" s="17"/>
      <c r="E17" s="106" t="s">
        <v>48</v>
      </c>
      <c r="F17" s="106"/>
      <c r="G17" s="107" t="s">
        <v>49</v>
      </c>
      <c r="H17" s="107"/>
      <c r="I17" s="108" t="s">
        <v>50</v>
      </c>
      <c r="J17" s="108"/>
      <c r="K17" s="108" t="s">
        <v>51</v>
      </c>
      <c r="L17" s="108"/>
      <c r="M17" s="105" t="s">
        <v>52</v>
      </c>
      <c r="N17" s="105"/>
      <c r="O17" s="105" t="s">
        <v>54</v>
      </c>
      <c r="P17" s="105"/>
      <c r="Q17" s="24"/>
      <c r="R17" s="23"/>
    </row>
    <row r="18" spans="1:18" ht="9" customHeight="1">
      <c r="A18" s="29"/>
      <c r="B18" s="4"/>
      <c r="C18" s="30"/>
      <c r="D18" s="31"/>
      <c r="E18" s="32"/>
      <c r="F18" s="33"/>
      <c r="G18" s="34"/>
      <c r="H18" s="35"/>
      <c r="I18" s="32"/>
      <c r="J18" s="33"/>
      <c r="K18" s="32"/>
      <c r="L18" s="33"/>
      <c r="M18" s="32"/>
      <c r="N18" s="33"/>
      <c r="O18" s="32"/>
      <c r="P18" s="33"/>
      <c r="Q18" s="36"/>
      <c r="R18" s="37"/>
    </row>
    <row r="19" spans="1:18" ht="18.75" customHeight="1">
      <c r="A19" s="38" t="s">
        <v>55</v>
      </c>
      <c r="B19" s="39">
        <v>1326.19</v>
      </c>
      <c r="C19" s="40"/>
      <c r="D19" s="41"/>
      <c r="E19" s="40"/>
      <c r="F19" s="41"/>
      <c r="G19" s="42"/>
      <c r="H19" s="43"/>
      <c r="I19" s="40"/>
      <c r="J19" s="41"/>
      <c r="K19" s="40"/>
      <c r="L19" s="41"/>
      <c r="M19" s="40"/>
      <c r="N19" s="44"/>
      <c r="O19" s="40"/>
      <c r="P19" s="41"/>
      <c r="Q19" s="45"/>
      <c r="R19" s="46"/>
    </row>
    <row r="20" spans="1:18" ht="18" customHeight="1">
      <c r="A20" s="47"/>
      <c r="B20" s="48"/>
      <c r="C20" s="101" t="s">
        <v>56</v>
      </c>
      <c r="D20" s="101"/>
      <c r="E20" s="101" t="s">
        <v>57</v>
      </c>
      <c r="F20" s="101"/>
      <c r="G20" s="101" t="s">
        <v>58</v>
      </c>
      <c r="H20" s="101"/>
      <c r="I20" s="101" t="s">
        <v>59</v>
      </c>
      <c r="J20" s="101"/>
      <c r="K20" s="101" t="s">
        <v>60</v>
      </c>
      <c r="L20" s="101"/>
      <c r="M20" s="101" t="s">
        <v>61</v>
      </c>
      <c r="N20" s="101"/>
      <c r="O20" s="101" t="s">
        <v>62</v>
      </c>
      <c r="P20" s="101"/>
      <c r="Q20" s="101" t="s">
        <v>63</v>
      </c>
      <c r="R20" s="101"/>
    </row>
    <row r="21" spans="1:18" ht="12.75" customHeight="1">
      <c r="A21" s="49"/>
      <c r="B21" s="50"/>
      <c r="C21" s="97" t="s">
        <v>64</v>
      </c>
      <c r="D21" s="97"/>
      <c r="E21" s="102" t="s">
        <v>65</v>
      </c>
      <c r="F21" s="102"/>
      <c r="G21" s="103" t="s">
        <v>66</v>
      </c>
      <c r="H21" s="103"/>
      <c r="I21" s="102" t="s">
        <v>67</v>
      </c>
      <c r="J21" s="102"/>
      <c r="K21" s="103" t="s">
        <v>68</v>
      </c>
      <c r="L21" s="103"/>
      <c r="M21" s="102" t="s">
        <v>69</v>
      </c>
      <c r="N21" s="102"/>
      <c r="O21" s="103" t="s">
        <v>70</v>
      </c>
      <c r="P21" s="103"/>
      <c r="Q21" s="104" t="s">
        <v>71</v>
      </c>
      <c r="R21" s="104"/>
    </row>
    <row r="22" spans="1:18" ht="12.75" customHeight="1">
      <c r="A22" s="47"/>
      <c r="B22" s="51"/>
      <c r="C22" s="18"/>
      <c r="D22" s="17"/>
      <c r="E22" s="96" t="s">
        <v>72</v>
      </c>
      <c r="F22" s="96"/>
      <c r="G22" s="97" t="s">
        <v>72</v>
      </c>
      <c r="H22" s="97"/>
      <c r="I22" s="96" t="s">
        <v>72</v>
      </c>
      <c r="J22" s="96"/>
      <c r="K22" s="97" t="s">
        <v>72</v>
      </c>
      <c r="L22" s="97"/>
      <c r="M22" s="96" t="s">
        <v>72</v>
      </c>
      <c r="N22" s="96"/>
      <c r="O22" s="97" t="s">
        <v>72</v>
      </c>
      <c r="P22" s="97"/>
      <c r="Q22" s="98" t="s">
        <v>72</v>
      </c>
      <c r="R22" s="98"/>
    </row>
    <row r="23" spans="1:18" ht="12.75">
      <c r="A23" s="52"/>
      <c r="B23" s="53"/>
      <c r="C23" s="99" t="s">
        <v>73</v>
      </c>
      <c r="D23" s="99"/>
      <c r="E23" s="100" t="s">
        <v>73</v>
      </c>
      <c r="F23" s="100"/>
      <c r="G23" s="99" t="s">
        <v>73</v>
      </c>
      <c r="H23" s="99"/>
      <c r="I23" s="100" t="s">
        <v>73</v>
      </c>
      <c r="J23" s="100"/>
      <c r="K23" s="99" t="s">
        <v>73</v>
      </c>
      <c r="L23" s="99"/>
      <c r="M23" s="100" t="s">
        <v>73</v>
      </c>
      <c r="N23" s="100"/>
      <c r="O23" s="99" t="s">
        <v>73</v>
      </c>
      <c r="P23" s="99"/>
      <c r="Q23" s="95" t="s">
        <v>73</v>
      </c>
      <c r="R23" s="95"/>
    </row>
    <row r="24" spans="1:18" ht="24.75" customHeight="1">
      <c r="A24" s="54" t="s">
        <v>74</v>
      </c>
      <c r="B24" s="55"/>
      <c r="C24" s="56"/>
      <c r="D24" s="57">
        <v>566.53</v>
      </c>
      <c r="E24" s="58"/>
      <c r="F24" s="59">
        <f>B19*0.6</f>
        <v>795.7140000000002</v>
      </c>
      <c r="G24" s="60"/>
      <c r="H24" s="57">
        <f>B19*0.9</f>
        <v>1193.5710000000001</v>
      </c>
      <c r="I24" s="58"/>
      <c r="J24" s="59">
        <f>B19*1.2</f>
        <v>1591.428</v>
      </c>
      <c r="K24" s="60"/>
      <c r="L24" s="57">
        <f>B19*1.5</f>
        <v>1989.285</v>
      </c>
      <c r="M24" s="58"/>
      <c r="N24" s="59">
        <f>B19*1.8</f>
        <v>2387.1420000000003</v>
      </c>
      <c r="O24" s="60"/>
      <c r="P24" s="57">
        <f>B19*2.1</f>
        <v>2784.9990000000003</v>
      </c>
      <c r="Q24" s="58"/>
      <c r="R24" s="57">
        <f>B19*2.4</f>
        <v>3182.856</v>
      </c>
    </row>
    <row r="25" spans="1:18" ht="15.75">
      <c r="A25" s="54"/>
      <c r="B25" s="61" t="s">
        <v>75</v>
      </c>
      <c r="C25" s="62"/>
      <c r="D25" s="63"/>
      <c r="E25" s="64"/>
      <c r="F25" s="65"/>
      <c r="G25" s="62"/>
      <c r="H25" s="63"/>
      <c r="I25" s="64"/>
      <c r="J25" s="66"/>
      <c r="K25" s="62"/>
      <c r="L25" s="67"/>
      <c r="M25" s="64"/>
      <c r="N25" s="65"/>
      <c r="O25" s="62"/>
      <c r="P25" s="63"/>
      <c r="Q25" s="64"/>
      <c r="R25" s="63"/>
    </row>
    <row r="26" spans="1:18" ht="22.5" customHeight="1">
      <c r="A26" s="68" t="s">
        <v>76</v>
      </c>
      <c r="B26" s="69">
        <v>24.35</v>
      </c>
      <c r="C26" s="70"/>
      <c r="D26" s="71">
        <f>D27</f>
        <v>137.95</v>
      </c>
      <c r="E26" s="72"/>
      <c r="F26" s="73">
        <f>F27</f>
        <v>193.76</v>
      </c>
      <c r="G26" s="70"/>
      <c r="H26" s="71">
        <f>H27</f>
        <v>290.63</v>
      </c>
      <c r="I26" s="72"/>
      <c r="J26" s="73">
        <f>J27</f>
        <v>387.51</v>
      </c>
      <c r="K26" s="70"/>
      <c r="L26" s="71">
        <f>L27</f>
        <v>484.39</v>
      </c>
      <c r="M26" s="72"/>
      <c r="N26" s="73">
        <f>N27</f>
        <v>581.27</v>
      </c>
      <c r="O26" s="70"/>
      <c r="P26" s="71">
        <f>P27</f>
        <v>678.15</v>
      </c>
      <c r="Q26" s="72"/>
      <c r="R26" s="71">
        <f>R27</f>
        <v>775.03</v>
      </c>
    </row>
    <row r="27" spans="1:18" ht="22.5" customHeight="1">
      <c r="A27" s="74" t="s">
        <v>77</v>
      </c>
      <c r="B27" s="75">
        <v>24.35</v>
      </c>
      <c r="C27" s="56"/>
      <c r="D27" s="76">
        <f>ROUND(D24*0.2435,2)</f>
        <v>137.95</v>
      </c>
      <c r="E27" s="77"/>
      <c r="F27" s="78">
        <f>ROUND(F24*0.2435,2)</f>
        <v>193.76</v>
      </c>
      <c r="G27" s="56"/>
      <c r="H27" s="76">
        <f>ROUND(H24*0.2435,2)</f>
        <v>290.63</v>
      </c>
      <c r="I27" s="77"/>
      <c r="J27" s="78">
        <f>ROUND(J24*0.2435,2)</f>
        <v>387.51</v>
      </c>
      <c r="K27" s="56"/>
      <c r="L27" s="76">
        <f>ROUND(L24*0.2435,2)</f>
        <v>484.39</v>
      </c>
      <c r="M27" s="77"/>
      <c r="N27" s="78">
        <f>ROUND(N24*0.2435,2)</f>
        <v>581.27</v>
      </c>
      <c r="O27" s="56"/>
      <c r="P27" s="76">
        <f>ROUND(P24*0.2435,2)</f>
        <v>678.15</v>
      </c>
      <c r="Q27" s="77"/>
      <c r="R27" s="76">
        <f>ROUND(R24*0.2435,2)</f>
        <v>775.03</v>
      </c>
    </row>
    <row r="28" spans="1:18" ht="22.5" customHeight="1">
      <c r="A28" s="74" t="s">
        <v>78</v>
      </c>
      <c r="B28" s="75"/>
      <c r="C28" s="60"/>
      <c r="D28" s="79"/>
      <c r="E28" s="58"/>
      <c r="F28" s="80"/>
      <c r="G28" s="60"/>
      <c r="H28" s="79"/>
      <c r="I28" s="58"/>
      <c r="J28" s="80"/>
      <c r="K28" s="60"/>
      <c r="L28" s="79"/>
      <c r="M28" s="58"/>
      <c r="N28" s="80"/>
      <c r="O28" s="60"/>
      <c r="P28" s="79"/>
      <c r="Q28" s="58"/>
      <c r="R28" s="79"/>
    </row>
    <row r="29" spans="1:18" ht="22.5" customHeight="1">
      <c r="A29" s="68" t="s">
        <v>79</v>
      </c>
      <c r="B29" s="69">
        <v>13.45</v>
      </c>
      <c r="C29" s="81"/>
      <c r="D29" s="82">
        <f>SUM(D30:D31)</f>
        <v>76.2</v>
      </c>
      <c r="E29" s="83"/>
      <c r="F29" s="84">
        <f>SUM(F30:F31)</f>
        <v>107.03</v>
      </c>
      <c r="G29" s="81"/>
      <c r="H29" s="82">
        <f>SUM(H30:H31)</f>
        <v>160.54000000000002</v>
      </c>
      <c r="I29" s="83"/>
      <c r="J29" s="84">
        <f>SUM(J30:J31)</f>
        <v>214.04000000000002</v>
      </c>
      <c r="K29" s="81"/>
      <c r="L29" s="82">
        <f>SUM(L30:L31)</f>
        <v>267.56</v>
      </c>
      <c r="M29" s="83"/>
      <c r="N29" s="84">
        <f>SUM(N30:N31)</f>
        <v>321.07</v>
      </c>
      <c r="O29" s="81"/>
      <c r="P29" s="82">
        <f>SUM(P30:P31)</f>
        <v>374.58</v>
      </c>
      <c r="Q29" s="83"/>
      <c r="R29" s="82">
        <f>SUM(R30:R31)</f>
        <v>428.09000000000003</v>
      </c>
    </row>
    <row r="30" spans="1:18" ht="22.5" customHeight="1">
      <c r="A30" s="85" t="s">
        <v>80</v>
      </c>
      <c r="B30" s="75">
        <v>12.92</v>
      </c>
      <c r="C30" s="56"/>
      <c r="D30" s="76">
        <f>ROUND(D24*0.1292,2)</f>
        <v>73.2</v>
      </c>
      <c r="E30" s="77"/>
      <c r="F30" s="78">
        <f>ROUND(F24*0.1292,2)</f>
        <v>102.81</v>
      </c>
      <c r="G30" s="56"/>
      <c r="H30" s="76">
        <f>ROUND(H24*0.1292,2)</f>
        <v>154.21</v>
      </c>
      <c r="I30" s="77"/>
      <c r="J30" s="78">
        <f>ROUND(J24*0.1292,2)</f>
        <v>205.61</v>
      </c>
      <c r="K30" s="56"/>
      <c r="L30" s="76">
        <f>ROUND(L24*0.1292,2)</f>
        <v>257.02</v>
      </c>
      <c r="M30" s="77"/>
      <c r="N30" s="78">
        <f>ROUND(N24*0.1292,2)</f>
        <v>308.42</v>
      </c>
      <c r="O30" s="56"/>
      <c r="P30" s="76">
        <f>ROUND(P24*0.1292,2)</f>
        <v>359.82</v>
      </c>
      <c r="Q30" s="77"/>
      <c r="R30" s="76">
        <f>ROUND(R24*0.1292,2)</f>
        <v>411.22</v>
      </c>
    </row>
    <row r="31" spans="1:18" ht="22.5" customHeight="1">
      <c r="A31" s="74" t="s">
        <v>81</v>
      </c>
      <c r="B31" s="86">
        <v>0.53</v>
      </c>
      <c r="C31" s="56"/>
      <c r="D31" s="76">
        <f>ROUND(D24*0.0053,2)</f>
        <v>3</v>
      </c>
      <c r="E31" s="77"/>
      <c r="F31" s="78">
        <f>ROUND(F24*0.0053,2)</f>
        <v>4.22</v>
      </c>
      <c r="G31" s="56"/>
      <c r="H31" s="76">
        <f>ROUND(H24*0.0053,2)</f>
        <v>6.33</v>
      </c>
      <c r="I31" s="77"/>
      <c r="J31" s="78">
        <f>ROUND(J24*0.0053,2)</f>
        <v>8.43</v>
      </c>
      <c r="K31" s="56"/>
      <c r="L31" s="76">
        <f>ROUND(L24*0.0053,2)</f>
        <v>10.54</v>
      </c>
      <c r="M31" s="77"/>
      <c r="N31" s="78">
        <f>ROUND(N24*0.0053,2)</f>
        <v>12.65</v>
      </c>
      <c r="O31" s="56"/>
      <c r="P31" s="76">
        <f>ROUND(P24*0.0053,2)</f>
        <v>14.76</v>
      </c>
      <c r="Q31" s="77"/>
      <c r="R31" s="76">
        <f>ROUND(R24*0.0053,2)</f>
        <v>16.87</v>
      </c>
    </row>
    <row r="32" spans="1:18" ht="22.5" customHeight="1">
      <c r="A32" s="68" t="s">
        <v>82</v>
      </c>
      <c r="B32" s="87">
        <v>0.4</v>
      </c>
      <c r="C32" s="81"/>
      <c r="D32" s="82">
        <f>SUM(D33:D34)</f>
        <v>2.26</v>
      </c>
      <c r="E32" s="83"/>
      <c r="F32" s="84">
        <f>SUM(F33:F34)</f>
        <v>3.18</v>
      </c>
      <c r="G32" s="81"/>
      <c r="H32" s="82">
        <f>SUM(H33:H34)</f>
        <v>4.78</v>
      </c>
      <c r="I32" s="83"/>
      <c r="J32" s="84">
        <f>SUM(J33:J34)</f>
        <v>6.36</v>
      </c>
      <c r="K32" s="81"/>
      <c r="L32" s="82">
        <f>SUM(L33:L34)</f>
        <v>7.96</v>
      </c>
      <c r="M32" s="83"/>
      <c r="N32" s="84">
        <f>SUM(N33:N34)</f>
        <v>9.54</v>
      </c>
      <c r="O32" s="81"/>
      <c r="P32" s="82">
        <f>SUM(P33:P34)</f>
        <v>11.14</v>
      </c>
      <c r="Q32" s="83"/>
      <c r="R32" s="82">
        <f>SUM(R33:R34)</f>
        <v>12.74</v>
      </c>
    </row>
    <row r="33" spans="1:18" ht="22.5" customHeight="1">
      <c r="A33" s="74" t="s">
        <v>83</v>
      </c>
      <c r="B33" s="86">
        <v>0.2</v>
      </c>
      <c r="C33" s="56"/>
      <c r="D33" s="76">
        <f>ROUND(D24*0.002,2)</f>
        <v>1.13</v>
      </c>
      <c r="E33" s="77"/>
      <c r="F33" s="78">
        <f>ROUND(F24*0.002,2)</f>
        <v>1.59</v>
      </c>
      <c r="G33" s="56"/>
      <c r="H33" s="76">
        <f>ROUND(H24*0.002,2)</f>
        <v>2.39</v>
      </c>
      <c r="I33" s="77"/>
      <c r="J33" s="78">
        <f>ROUND(J24*0.002,2)</f>
        <v>3.18</v>
      </c>
      <c r="K33" s="56"/>
      <c r="L33" s="76">
        <f>ROUND(L24*0.002,2)</f>
        <v>3.98</v>
      </c>
      <c r="M33" s="77"/>
      <c r="N33" s="78">
        <f>ROUND(N24*0.002,2)</f>
        <v>4.77</v>
      </c>
      <c r="O33" s="56"/>
      <c r="P33" s="76">
        <f>ROUND(P24*0.002,2)</f>
        <v>5.57</v>
      </c>
      <c r="Q33" s="77"/>
      <c r="R33" s="76">
        <f>ROUND(R24*0.002,2)</f>
        <v>6.37</v>
      </c>
    </row>
    <row r="34" spans="1:18" ht="22.5" customHeight="1">
      <c r="A34" s="74" t="s">
        <v>84</v>
      </c>
      <c r="B34" s="86">
        <v>0.2</v>
      </c>
      <c r="C34" s="56"/>
      <c r="D34" s="76">
        <f>ROUND(D24*0.002,2)</f>
        <v>1.13</v>
      </c>
      <c r="E34" s="77"/>
      <c r="F34" s="78">
        <f>ROUND(F24*0.002,2)</f>
        <v>1.59</v>
      </c>
      <c r="G34" s="56"/>
      <c r="H34" s="76">
        <f>ROUND(H24*0.002,2)</f>
        <v>2.39</v>
      </c>
      <c r="I34" s="77"/>
      <c r="J34" s="78">
        <f>ROUND(J24*0.002,2)</f>
        <v>3.18</v>
      </c>
      <c r="K34" s="56"/>
      <c r="L34" s="76">
        <f>ROUND(L24*0.002,2)</f>
        <v>3.98</v>
      </c>
      <c r="M34" s="77"/>
      <c r="N34" s="78">
        <f>ROUND(N24*0.002,2)</f>
        <v>4.77</v>
      </c>
      <c r="O34" s="56"/>
      <c r="P34" s="76">
        <f>ROUND(P24*0.002,2)</f>
        <v>5.57</v>
      </c>
      <c r="Q34" s="77"/>
      <c r="R34" s="76">
        <f>ROUND(R24*0.002,2)</f>
        <v>6.37</v>
      </c>
    </row>
    <row r="35" spans="1:18" ht="22.5" customHeight="1">
      <c r="A35" s="88" t="s">
        <v>85</v>
      </c>
      <c r="B35" s="89"/>
      <c r="C35" s="70"/>
      <c r="D35" s="71">
        <f>D32+D29+D26</f>
        <v>216.41</v>
      </c>
      <c r="E35" s="72"/>
      <c r="F35" s="73">
        <f>F32+F29+F26</f>
        <v>303.97</v>
      </c>
      <c r="G35" s="70"/>
      <c r="H35" s="71">
        <f>H32+H29+H26</f>
        <v>455.95000000000005</v>
      </c>
      <c r="I35" s="72"/>
      <c r="J35" s="73">
        <f>J32+J29+J26</f>
        <v>607.9100000000001</v>
      </c>
      <c r="K35" s="70"/>
      <c r="L35" s="71">
        <f>L32+L29+L26</f>
        <v>759.91</v>
      </c>
      <c r="M35" s="72"/>
      <c r="N35" s="73">
        <f>N32+N29+N26</f>
        <v>911.88</v>
      </c>
      <c r="O35" s="70"/>
      <c r="P35" s="71">
        <f>P32+P29+P26</f>
        <v>1063.87</v>
      </c>
      <c r="Q35" s="72"/>
      <c r="R35" s="71">
        <f>R32+R29+R26</f>
        <v>1215.8600000000001</v>
      </c>
    </row>
    <row r="36" ht="9" customHeight="1"/>
    <row r="37" ht="15.75">
      <c r="A37" s="90" t="s">
        <v>86</v>
      </c>
    </row>
    <row r="38" ht="16.5">
      <c r="A38" s="91" t="s">
        <v>96</v>
      </c>
    </row>
    <row r="39" ht="16.5">
      <c r="A39" s="91" t="s">
        <v>87</v>
      </c>
    </row>
    <row r="40" ht="16.5">
      <c r="A40" s="91" t="s">
        <v>97</v>
      </c>
    </row>
    <row r="41" spans="1:7" ht="22.5" customHeight="1">
      <c r="A41" s="92" t="s">
        <v>88</v>
      </c>
      <c r="G41" s="93"/>
    </row>
    <row r="42" ht="22.5" customHeight="1">
      <c r="A42" s="94" t="s">
        <v>89</v>
      </c>
    </row>
    <row r="43" ht="22.5" customHeight="1">
      <c r="A43" s="90" t="s">
        <v>90</v>
      </c>
    </row>
    <row r="44" ht="9.75" customHeight="1">
      <c r="A44" s="90"/>
    </row>
    <row r="45" ht="20.25" customHeight="1">
      <c r="A45" s="90" t="s">
        <v>91</v>
      </c>
    </row>
    <row r="46" ht="19.5" customHeight="1">
      <c r="A46" s="94" t="s">
        <v>92</v>
      </c>
    </row>
    <row r="47" ht="19.5" customHeight="1">
      <c r="A47" s="94" t="s">
        <v>93</v>
      </c>
    </row>
    <row r="48" ht="9.75" customHeight="1">
      <c r="A48" s="94"/>
    </row>
    <row r="49" ht="19.5" customHeight="1">
      <c r="A49" s="90" t="s">
        <v>94</v>
      </c>
    </row>
  </sheetData>
  <mergeCells count="121">
    <mergeCell ref="C4:R4"/>
    <mergeCell ref="C5:D5"/>
    <mergeCell ref="E5:F5"/>
    <mergeCell ref="G5:H5"/>
    <mergeCell ref="I5:J5"/>
    <mergeCell ref="K5:L5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  <mergeCell ref="E7:F7"/>
    <mergeCell ref="G7:H7"/>
    <mergeCell ref="I7:J7"/>
    <mergeCell ref="K7:L7"/>
    <mergeCell ref="M7:N7"/>
    <mergeCell ref="O7:P7"/>
    <mergeCell ref="Q7:R7"/>
    <mergeCell ref="E8:F8"/>
    <mergeCell ref="G8:H8"/>
    <mergeCell ref="I8:J8"/>
    <mergeCell ref="K8:L8"/>
    <mergeCell ref="M8:N8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E10:F10"/>
    <mergeCell ref="G10:H10"/>
    <mergeCell ref="I10:J10"/>
    <mergeCell ref="K10:L10"/>
    <mergeCell ref="M10:N10"/>
    <mergeCell ref="O10:P10"/>
    <mergeCell ref="C11:R11"/>
    <mergeCell ref="C12:D12"/>
    <mergeCell ref="E12:F12"/>
    <mergeCell ref="G12:H12"/>
    <mergeCell ref="I12:J12"/>
    <mergeCell ref="K12:L12"/>
    <mergeCell ref="M12:N12"/>
    <mergeCell ref="O12:P12"/>
    <mergeCell ref="Q12:R12"/>
    <mergeCell ref="C13:D13"/>
    <mergeCell ref="E13:F13"/>
    <mergeCell ref="G13:H13"/>
    <mergeCell ref="I13:J13"/>
    <mergeCell ref="K13:L13"/>
    <mergeCell ref="M13:N13"/>
    <mergeCell ref="O13:P13"/>
    <mergeCell ref="Q13:R13"/>
    <mergeCell ref="E14:F14"/>
    <mergeCell ref="G14:H14"/>
    <mergeCell ref="I14:J14"/>
    <mergeCell ref="K14:L14"/>
    <mergeCell ref="M14:N14"/>
    <mergeCell ref="O14:P14"/>
    <mergeCell ref="Q14:R14"/>
    <mergeCell ref="E15:F15"/>
    <mergeCell ref="G15:H15"/>
    <mergeCell ref="I15:J15"/>
    <mergeCell ref="K15:L15"/>
    <mergeCell ref="M15:N15"/>
    <mergeCell ref="O15:P15"/>
    <mergeCell ref="Q15:R15"/>
    <mergeCell ref="M16:N16"/>
    <mergeCell ref="O16:P16"/>
    <mergeCell ref="Q16:R16"/>
    <mergeCell ref="C16:D16"/>
    <mergeCell ref="E16:F16"/>
    <mergeCell ref="G16:H16"/>
    <mergeCell ref="I16:J16"/>
    <mergeCell ref="G17:H17"/>
    <mergeCell ref="I17:J17"/>
    <mergeCell ref="K17:L17"/>
    <mergeCell ref="K16:L16"/>
    <mergeCell ref="M17:N17"/>
    <mergeCell ref="O17:P17"/>
    <mergeCell ref="C20:D20"/>
    <mergeCell ref="E20:F20"/>
    <mergeCell ref="G20:H20"/>
    <mergeCell ref="I20:J20"/>
    <mergeCell ref="K20:L20"/>
    <mergeCell ref="M20:N20"/>
    <mergeCell ref="O20:P20"/>
    <mergeCell ref="E17:F17"/>
    <mergeCell ref="Q20:R20"/>
    <mergeCell ref="C21:D21"/>
    <mergeCell ref="E21:F21"/>
    <mergeCell ref="G21:H21"/>
    <mergeCell ref="I21:J21"/>
    <mergeCell ref="K21:L21"/>
    <mergeCell ref="M21:N21"/>
    <mergeCell ref="O21:P21"/>
    <mergeCell ref="Q21:R21"/>
    <mergeCell ref="K23:L23"/>
    <mergeCell ref="M23:N23"/>
    <mergeCell ref="O23:P23"/>
    <mergeCell ref="E22:F22"/>
    <mergeCell ref="G22:H22"/>
    <mergeCell ref="I22:J22"/>
    <mergeCell ref="K22:L22"/>
    <mergeCell ref="C23:D23"/>
    <mergeCell ref="E23:F23"/>
    <mergeCell ref="G23:H23"/>
    <mergeCell ref="I23:J23"/>
    <mergeCell ref="Q23:R23"/>
    <mergeCell ref="M22:N22"/>
    <mergeCell ref="O22:P22"/>
    <mergeCell ref="Q22:R22"/>
  </mergeCells>
  <printOptions/>
  <pageMargins left="0.7479166666666667" right="0.7479166666666667" top="0.40972222222222227" bottom="0.4902777777777778" header="0.5118055555555556" footer="0.5118055555555556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Rajko Jeršič</cp:lastModifiedBy>
  <dcterms:modified xsi:type="dcterms:W3CDTF">2008-04-07T07:53:33Z</dcterms:modified>
  <cp:category/>
  <cp:version/>
  <cp:contentType/>
  <cp:contentStatus/>
</cp:coreProperties>
</file>