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<sst xmlns="http://schemas.openxmlformats.org/spreadsheetml/2006/main" count="106" uniqueCount="77">
  <si>
    <t>OBRAČUN PRISPEVKOV ZA SOCIALNO VARNOST ZA ZASEBNIKE ZA APRIL 2008</t>
  </si>
  <si>
    <t xml:space="preserve"> Navedene obveznosti ste dolžni nakazati na  prehodni račun MF-DURS, Davčni urad Maribor, številka 01100-8460906416 in navesti USTREZNE KONTE. ROK PLAČILA je 15. MAJ 2008.</t>
  </si>
  <si>
    <t>DOSEŽENA OSNOVA V LETU 2007</t>
  </si>
  <si>
    <t>Minimalna plača za leto 2006= 1.483.460 SIT(6.190,37 EUR)</t>
  </si>
  <si>
    <t xml:space="preserve">do minimalne </t>
  </si>
  <si>
    <t>od minimalne  plače</t>
  </si>
  <si>
    <t>od povprečne plače</t>
  </si>
  <si>
    <t>od 1,5-kratne</t>
  </si>
  <si>
    <t>od 2-kratne</t>
  </si>
  <si>
    <t>od 2,5-kratne</t>
  </si>
  <si>
    <t>od 3-kratne</t>
  </si>
  <si>
    <t>nad 3,5-kratno</t>
  </si>
  <si>
    <t>Povprečna plača v RS za leto 2006= 3.487.620 SIT (14.553,58 EUR)</t>
  </si>
  <si>
    <t>plače za leto 2007</t>
  </si>
  <si>
    <t xml:space="preserve">do povprečne plače </t>
  </si>
  <si>
    <t>do 1,5-kratne povprečne</t>
  </si>
  <si>
    <t>do 2-kratne povprečne</t>
  </si>
  <si>
    <t>do 2,5-kratne povprečne</t>
  </si>
  <si>
    <t>do 3-kratne povprečne</t>
  </si>
  <si>
    <t>do 3,5-kratne povprečne</t>
  </si>
  <si>
    <t>povprečno plačo</t>
  </si>
  <si>
    <t>zaposlenih v RS</t>
  </si>
  <si>
    <t>plače zaposlenih v RS</t>
  </si>
  <si>
    <t>Minimalna plača za leto 2007= 6.345,46 EUR</t>
  </si>
  <si>
    <t xml:space="preserve"> za leto 2007</t>
  </si>
  <si>
    <t>Povprečna plača v RS za leto 2007=15.417,48 EUR</t>
  </si>
  <si>
    <t>do 6.345,46 €</t>
  </si>
  <si>
    <t>od 6.345,46 €</t>
  </si>
  <si>
    <t>do 15.417,48 €</t>
  </si>
  <si>
    <t>od 23.126,22 €</t>
  </si>
  <si>
    <t>do 30.834,96 €</t>
  </si>
  <si>
    <t>do 38.543,70 €</t>
  </si>
  <si>
    <t>od 46.252,44 €</t>
  </si>
  <si>
    <t>nad 53.961,18 €</t>
  </si>
  <si>
    <t>do 53.961,18 €</t>
  </si>
  <si>
    <t>Povprečna mesečna plača v RS za februar 2008 v EUR</t>
  </si>
  <si>
    <t>I</t>
  </si>
  <si>
    <t>II</t>
  </si>
  <si>
    <t>III</t>
  </si>
  <si>
    <t>IV</t>
  </si>
  <si>
    <t>V</t>
  </si>
  <si>
    <t>VI</t>
  </si>
  <si>
    <t>VII</t>
  </si>
  <si>
    <t>VIII</t>
  </si>
  <si>
    <t>Minimalna plača</t>
  </si>
  <si>
    <t xml:space="preserve">60% povprečne plače </t>
  </si>
  <si>
    <t xml:space="preserve">90% povprečne plače </t>
  </si>
  <si>
    <t xml:space="preserve">1,2 povprečne plače </t>
  </si>
  <si>
    <t xml:space="preserve">1,5 povprečne plače </t>
  </si>
  <si>
    <t xml:space="preserve">1,8 povprečne plače </t>
  </si>
  <si>
    <t xml:space="preserve">2,1 povprečne plače </t>
  </si>
  <si>
    <t xml:space="preserve">2,4 povprečne plače </t>
  </si>
  <si>
    <t>za februar 2008</t>
  </si>
  <si>
    <t>v evrih</t>
  </si>
  <si>
    <t>BRUTO ZAVAROVALNA OSNOVA</t>
  </si>
  <si>
    <t>STOPNJA</t>
  </si>
  <si>
    <t>PRISPEVKI ZA PIZ (SKUPAJ)  KONTO 2021</t>
  </si>
  <si>
    <t>prispevki za PIZ (15,50 % + 8,85 %)</t>
  </si>
  <si>
    <t>prispevek za zavarovalno dobo s povečanjem</t>
  </si>
  <si>
    <t>PRISPEVKI ZA ZDRAV. ZAVAR. (SKUPAJ)  KONTO 2022</t>
  </si>
  <si>
    <t>prispevki za zdravstveno zavarovanje (6,36 % + 6,56 %)</t>
  </si>
  <si>
    <t>prispevek za poškodbe pri delu in poklicne bolezni</t>
  </si>
  <si>
    <t>DRUGI PRISPEVKI   (SKUPAJ)   KONTO 2020</t>
  </si>
  <si>
    <t>prispevek za starševsko varstvo (0,10 % + 0,10 %)</t>
  </si>
  <si>
    <t>prispevek za zaposlovanje (0,14 % + 0,06 %)</t>
  </si>
  <si>
    <t>PRISPEVKI SKUPAJ</t>
  </si>
  <si>
    <t>DOPOLNILNA DEJAVNOST - POPOLDANSKA OBRT</t>
  </si>
  <si>
    <r>
      <t xml:space="preserve">* prispevek za pokojninsko in invalidsko zavarovanje v višini </t>
    </r>
    <r>
      <rPr>
        <b/>
        <sz val="12.5"/>
        <rFont val="Arial"/>
        <family val="2"/>
      </rPr>
      <t>27,08 evrov</t>
    </r>
    <r>
      <rPr>
        <sz val="12.5"/>
        <rFont val="Arial"/>
        <family val="2"/>
      </rPr>
      <t xml:space="preserve"> na konto 2021</t>
    </r>
  </si>
  <si>
    <r>
      <t xml:space="preserve">* prispevek za zdravstveno zavarovanje v višini </t>
    </r>
    <r>
      <rPr>
        <b/>
        <sz val="12.5"/>
        <rFont val="Arial"/>
        <family val="2"/>
      </rPr>
      <t xml:space="preserve">3,08 evrov </t>
    </r>
    <r>
      <rPr>
        <sz val="12.5"/>
        <rFont val="Arial"/>
        <family val="2"/>
      </rPr>
      <t>na konto 2022.</t>
    </r>
  </si>
  <si>
    <r>
      <t xml:space="preserve">* skupaj znašajo prispevki za dopolnilno dejavnost brez članarine OZ </t>
    </r>
    <r>
      <rPr>
        <b/>
        <sz val="12.5"/>
        <rFont val="Arial"/>
        <family val="2"/>
      </rPr>
      <t>30,16 evrov</t>
    </r>
  </si>
  <si>
    <t xml:space="preserve">Najnižja osnova za obračun prispevkov za socialno varnost za družbenike zasebnih družb in zavodov v Republiki Sloveniji, ki so poslovodne osebe in niso zavarovane na drugi podlagi je najnižja bruto pokojninska osnova. </t>
  </si>
  <si>
    <r>
      <t>Najnižja bruto pokojninska osnova znaša za mesec april 2008 je</t>
    </r>
    <r>
      <rPr>
        <b/>
        <sz val="12"/>
        <rFont val="Arial"/>
        <family val="2"/>
      </rPr>
      <t xml:space="preserve"> 746,93 evrov</t>
    </r>
    <r>
      <rPr>
        <sz val="12"/>
        <rFont val="Arial"/>
        <family val="2"/>
      </rPr>
      <t>.</t>
    </r>
  </si>
  <si>
    <t>Obračun prispevkov za socialno varnost za mesec marec 2008 se dostavi DURS na predpisanem obrazcu v evrih, najkasneje do 15. maja 2008.</t>
  </si>
  <si>
    <t>ČLANARINA OBRTNI ZBORNICI</t>
  </si>
  <si>
    <r>
      <t>Članarino Obrtni zbornici člani plačujejo na transakcijski račun Obrtne zbornice Slovenije, odprt pri Deželni banki Slovenije d.d., Ljubljana, številka</t>
    </r>
    <r>
      <rPr>
        <b/>
        <sz val="12"/>
        <rFont val="Arial"/>
        <family val="2"/>
      </rPr>
      <t xml:space="preserve"> 19100-0010141210</t>
    </r>
  </si>
  <si>
    <t>in uporabljajo sklic, ki je sestavljen iz davčne številke člana, ki obsega 8 mest, označbe konta za območno obrtno zbornico, ki obsega 4 mesta ter kontrolne številke.</t>
  </si>
  <si>
    <t>Račune za članarino vsi člani zbornice prejmejo v začetku maja 2008.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</si>
</sst>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26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i/>
      <sz val="11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sz val="10"/>
      <name val="Times New Roman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9"/>
      <name val="Times New Roman CE"/>
      <family val="1"/>
    </font>
    <font>
      <sz val="11"/>
      <name val="Times New Roman CE"/>
      <family val="1"/>
    </font>
    <font>
      <b/>
      <sz val="12"/>
      <name val="Arial"/>
      <family val="2"/>
    </font>
    <font>
      <sz val="12.5"/>
      <name val="Arial"/>
      <family val="2"/>
    </font>
    <font>
      <b/>
      <sz val="12.5"/>
      <name val="Arial"/>
      <family val="2"/>
    </font>
    <font>
      <sz val="11.5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i/>
      <sz val="11"/>
      <name val="Arial"/>
      <family val="2"/>
    </font>
    <font>
      <sz val="11"/>
      <color indexed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21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5" xfId="0" applyFont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0" xfId="0" applyFont="1" applyAlignment="1">
      <alignment/>
    </xf>
    <xf numFmtId="0" fontId="17" fillId="0" borderId="0" xfId="0" applyFont="1" applyAlignment="1">
      <alignment/>
    </xf>
    <xf numFmtId="0" fontId="4" fillId="3" borderId="6" xfId="0" applyFont="1" applyFill="1" applyBorder="1" applyAlignment="1">
      <alignment vertical="center"/>
    </xf>
    <xf numFmtId="4" fontId="4" fillId="3" borderId="6" xfId="0" applyNumberFormat="1" applyFont="1" applyFill="1" applyBorder="1" applyAlignment="1">
      <alignment vertical="center"/>
    </xf>
    <xf numFmtId="0" fontId="11" fillId="3" borderId="7" xfId="0" applyFont="1" applyFill="1" applyBorder="1" applyAlignment="1">
      <alignment vertical="center"/>
    </xf>
    <xf numFmtId="4" fontId="3" fillId="3" borderId="8" xfId="0" applyNumberFormat="1" applyFont="1" applyFill="1" applyBorder="1" applyAlignment="1">
      <alignment vertical="center"/>
    </xf>
    <xf numFmtId="0" fontId="11" fillId="3" borderId="9" xfId="0" applyFont="1" applyFill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13" xfId="0" applyFont="1" applyBorder="1" applyAlignment="1">
      <alignment vertical="center"/>
    </xf>
    <xf numFmtId="4" fontId="4" fillId="0" borderId="14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vertical="center"/>
    </xf>
    <xf numFmtId="0" fontId="18" fillId="2" borderId="0" xfId="0" applyFont="1" applyFill="1" applyAlignment="1">
      <alignment/>
    </xf>
    <xf numFmtId="0" fontId="19" fillId="0" borderId="0" xfId="0" applyFont="1" applyBorder="1" applyAlignment="1">
      <alignment/>
    </xf>
    <xf numFmtId="4" fontId="20" fillId="0" borderId="18" xfId="0" applyNumberFormat="1" applyFont="1" applyFill="1" applyBorder="1" applyAlignment="1">
      <alignment vertical="center"/>
    </xf>
    <xf numFmtId="4" fontId="21" fillId="0" borderId="8" xfId="0" applyNumberFormat="1" applyFont="1" applyBorder="1" applyAlignment="1">
      <alignment vertical="center"/>
    </xf>
    <xf numFmtId="4" fontId="20" fillId="0" borderId="19" xfId="0" applyNumberFormat="1" applyFont="1" applyBorder="1" applyAlignment="1">
      <alignment vertical="center"/>
    </xf>
    <xf numFmtId="4" fontId="21" fillId="0" borderId="19" xfId="0" applyNumberFormat="1" applyFont="1" applyBorder="1" applyAlignment="1">
      <alignment vertical="center"/>
    </xf>
    <xf numFmtId="4" fontId="20" fillId="0" borderId="18" xfId="0" applyNumberFormat="1" applyFont="1" applyBorder="1" applyAlignment="1">
      <alignment vertical="center"/>
    </xf>
    <xf numFmtId="4" fontId="22" fillId="0" borderId="8" xfId="0" applyNumberFormat="1" applyFont="1" applyBorder="1" applyAlignment="1">
      <alignment vertical="center"/>
    </xf>
    <xf numFmtId="4" fontId="22" fillId="0" borderId="19" xfId="0" applyNumberFormat="1" applyFont="1" applyBorder="1" applyAlignment="1">
      <alignment vertical="center"/>
    </xf>
    <xf numFmtId="4" fontId="20" fillId="3" borderId="18" xfId="0" applyNumberFormat="1" applyFont="1" applyFill="1" applyBorder="1" applyAlignment="1">
      <alignment vertical="center"/>
    </xf>
    <xf numFmtId="4" fontId="21" fillId="3" borderId="8" xfId="0" applyNumberFormat="1" applyFont="1" applyFill="1" applyBorder="1" applyAlignment="1">
      <alignment vertical="center"/>
    </xf>
    <xf numFmtId="4" fontId="20" fillId="3" borderId="19" xfId="0" applyNumberFormat="1" applyFont="1" applyFill="1" applyBorder="1" applyAlignment="1">
      <alignment vertical="center"/>
    </xf>
    <xf numFmtId="4" fontId="21" fillId="3" borderId="19" xfId="0" applyNumberFormat="1" applyFont="1" applyFill="1" applyBorder="1" applyAlignment="1">
      <alignment vertical="center"/>
    </xf>
    <xf numFmtId="4" fontId="20" fillId="0" borderId="20" xfId="0" applyNumberFormat="1" applyFont="1" applyFill="1" applyBorder="1" applyAlignment="1">
      <alignment vertical="center"/>
    </xf>
    <xf numFmtId="4" fontId="23" fillId="0" borderId="6" xfId="0" applyNumberFormat="1" applyFont="1" applyBorder="1" applyAlignment="1">
      <alignment vertical="center"/>
    </xf>
    <xf numFmtId="4" fontId="20" fillId="0" borderId="21" xfId="0" applyNumberFormat="1" applyFont="1" applyFill="1" applyBorder="1" applyAlignment="1">
      <alignment vertical="center"/>
    </xf>
    <xf numFmtId="4" fontId="23" fillId="0" borderId="21" xfId="0" applyNumberFormat="1" applyFont="1" applyBorder="1" applyAlignment="1">
      <alignment vertical="center"/>
    </xf>
    <xf numFmtId="4" fontId="20" fillId="0" borderId="20" xfId="0" applyNumberFormat="1" applyFont="1" applyBorder="1" applyAlignment="1">
      <alignment vertical="center"/>
    </xf>
    <xf numFmtId="4" fontId="22" fillId="0" borderId="6" xfId="0" applyNumberFormat="1" applyFont="1" applyBorder="1" applyAlignment="1">
      <alignment vertical="center"/>
    </xf>
    <xf numFmtId="4" fontId="20" fillId="0" borderId="21" xfId="0" applyNumberFormat="1" applyFont="1" applyBorder="1" applyAlignment="1">
      <alignment vertical="center"/>
    </xf>
    <xf numFmtId="4" fontId="22" fillId="0" borderId="21" xfId="0" applyNumberFormat="1" applyFont="1" applyBorder="1" applyAlignment="1">
      <alignment vertical="center"/>
    </xf>
    <xf numFmtId="4" fontId="20" fillId="3" borderId="20" xfId="0" applyNumberFormat="1" applyFont="1" applyFill="1" applyBorder="1" applyAlignment="1">
      <alignment vertical="center"/>
    </xf>
    <xf numFmtId="4" fontId="21" fillId="3" borderId="6" xfId="0" applyNumberFormat="1" applyFont="1" applyFill="1" applyBorder="1" applyAlignment="1">
      <alignment vertical="center"/>
    </xf>
    <xf numFmtId="4" fontId="20" fillId="3" borderId="21" xfId="0" applyNumberFormat="1" applyFont="1" applyFill="1" applyBorder="1" applyAlignment="1">
      <alignment vertical="center"/>
    </xf>
    <xf numFmtId="4" fontId="21" fillId="3" borderId="21" xfId="0" applyNumberFormat="1" applyFont="1" applyFill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9" fontId="8" fillId="0" borderId="11" xfId="0" applyNumberFormat="1" applyFont="1" applyBorder="1" applyAlignment="1">
      <alignment horizontal="center" vertical="center"/>
    </xf>
    <xf numFmtId="9" fontId="8" fillId="0" borderId="12" xfId="0" applyNumberFormat="1" applyFont="1" applyBorder="1" applyAlignment="1">
      <alignment horizontal="center" vertical="center"/>
    </xf>
    <xf numFmtId="9" fontId="8" fillId="0" borderId="22" xfId="0" applyNumberFormat="1" applyFont="1" applyBorder="1" applyAlignment="1">
      <alignment horizontal="center" vertical="center"/>
    </xf>
    <xf numFmtId="9" fontId="8" fillId="0" borderId="2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3" fontId="24" fillId="0" borderId="26" xfId="0" applyNumberFormat="1" applyFont="1" applyBorder="1" applyAlignment="1">
      <alignment horizontal="center" vertical="center"/>
    </xf>
    <xf numFmtId="3" fontId="24" fillId="0" borderId="27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3" fontId="24" fillId="0" borderId="5" xfId="0" applyNumberFormat="1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="75" zoomScaleNormal="75" workbookViewId="0" topLeftCell="A1">
      <selection activeCell="A3" sqref="A3"/>
    </sheetView>
  </sheetViews>
  <sheetFormatPr defaultColWidth="9.00390625" defaultRowHeight="12.75"/>
  <cols>
    <col min="1" max="1" width="45.25390625" style="0" customWidth="1"/>
    <col min="2" max="2" width="8.00390625" style="0" customWidth="1"/>
    <col min="3" max="3" width="6.375" style="0" customWidth="1"/>
    <col min="4" max="4" width="13.00390625" style="0" customWidth="1"/>
    <col min="5" max="5" width="10.25390625" style="0" customWidth="1"/>
    <col min="6" max="6" width="9.625" style="0" customWidth="1"/>
    <col min="7" max="7" width="10.625" style="0" customWidth="1"/>
    <col min="8" max="8" width="9.625" style="0" customWidth="1"/>
    <col min="9" max="9" width="10.25390625" style="0" customWidth="1"/>
    <col min="10" max="10" width="9.625" style="0" customWidth="1"/>
    <col min="11" max="11" width="10.25390625" style="0" customWidth="1"/>
    <col min="12" max="12" width="9.625" style="0" customWidth="1"/>
    <col min="13" max="13" width="10.00390625" style="0" customWidth="1"/>
    <col min="14" max="14" width="9.625" style="0" customWidth="1"/>
    <col min="15" max="15" width="10.25390625" style="0" customWidth="1"/>
    <col min="16" max="16" width="9.625" style="0" customWidth="1"/>
    <col min="17" max="17" width="10.25390625" style="0" customWidth="1"/>
    <col min="18" max="18" width="9.625" style="0" customWidth="1"/>
    <col min="19" max="16384" width="8.75390625" style="0" customWidth="1"/>
  </cols>
  <sheetData>
    <row r="1" spans="1:18" ht="20.25">
      <c r="A1" s="59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</row>
    <row r="2" spans="1:18" ht="9" customHeight="1">
      <c r="A2" s="3"/>
      <c r="B2" s="3"/>
      <c r="C2" s="4"/>
      <c r="D2" s="4"/>
      <c r="E2" s="5"/>
      <c r="F2" s="5"/>
      <c r="G2" s="6"/>
      <c r="H2" s="6"/>
      <c r="I2" s="5"/>
      <c r="J2" s="5"/>
      <c r="K2" s="5"/>
      <c r="L2" s="5"/>
      <c r="M2" s="5"/>
      <c r="N2" s="5"/>
      <c r="O2" s="5"/>
      <c r="P2" s="5"/>
      <c r="Q2" s="7"/>
      <c r="R2" s="7"/>
    </row>
    <row r="3" spans="1:2" ht="14.25" customHeight="1">
      <c r="A3" s="60" t="s">
        <v>1</v>
      </c>
      <c r="B3" s="3"/>
    </row>
    <row r="4" spans="1:2" ht="14.25" customHeight="1">
      <c r="A4" s="8"/>
      <c r="B4" s="3"/>
    </row>
    <row r="5" spans="1:18" ht="18" customHeight="1">
      <c r="A5" s="8"/>
      <c r="B5" s="3"/>
      <c r="C5" s="120" t="s">
        <v>2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</row>
    <row r="6" spans="1:18" ht="14.25" customHeight="1">
      <c r="A6" s="52" t="s">
        <v>3</v>
      </c>
      <c r="B6" s="46"/>
      <c r="C6" s="84" t="s">
        <v>4</v>
      </c>
      <c r="D6" s="111"/>
      <c r="E6" s="112" t="s">
        <v>5</v>
      </c>
      <c r="F6" s="112"/>
      <c r="G6" s="113" t="s">
        <v>6</v>
      </c>
      <c r="H6" s="113"/>
      <c r="I6" s="113" t="s">
        <v>7</v>
      </c>
      <c r="J6" s="113"/>
      <c r="K6" s="113" t="s">
        <v>8</v>
      </c>
      <c r="L6" s="113"/>
      <c r="M6" s="113" t="s">
        <v>9</v>
      </c>
      <c r="N6" s="113"/>
      <c r="O6" s="113" t="s">
        <v>10</v>
      </c>
      <c r="P6" s="113"/>
      <c r="Q6" s="113" t="s">
        <v>11</v>
      </c>
      <c r="R6" s="113"/>
    </row>
    <row r="7" spans="1:18" ht="14.25" customHeight="1">
      <c r="A7" s="53" t="s">
        <v>12</v>
      </c>
      <c r="B7" s="54"/>
      <c r="C7" s="114" t="s">
        <v>13</v>
      </c>
      <c r="D7" s="93"/>
      <c r="E7" s="98" t="s">
        <v>14</v>
      </c>
      <c r="F7" s="98"/>
      <c r="G7" s="115" t="s">
        <v>15</v>
      </c>
      <c r="H7" s="115"/>
      <c r="I7" s="115" t="s">
        <v>16</v>
      </c>
      <c r="J7" s="115"/>
      <c r="K7" s="115" t="s">
        <v>17</v>
      </c>
      <c r="L7" s="115"/>
      <c r="M7" s="115" t="s">
        <v>18</v>
      </c>
      <c r="N7" s="115"/>
      <c r="O7" s="115" t="s">
        <v>19</v>
      </c>
      <c r="P7" s="115"/>
      <c r="Q7" s="115" t="s">
        <v>20</v>
      </c>
      <c r="R7" s="115"/>
    </row>
    <row r="8" spans="1:18" ht="14.25" customHeight="1">
      <c r="A8" s="55"/>
      <c r="B8" s="54"/>
      <c r="C8" s="90"/>
      <c r="D8" s="91"/>
      <c r="E8" s="98" t="s">
        <v>21</v>
      </c>
      <c r="F8" s="98"/>
      <c r="G8" s="99" t="s">
        <v>22</v>
      </c>
      <c r="H8" s="99"/>
      <c r="I8" s="99" t="s">
        <v>22</v>
      </c>
      <c r="J8" s="99"/>
      <c r="K8" s="99" t="s">
        <v>22</v>
      </c>
      <c r="L8" s="99"/>
      <c r="M8" s="99" t="s">
        <v>22</v>
      </c>
      <c r="N8" s="99"/>
      <c r="O8" s="116" t="s">
        <v>22</v>
      </c>
      <c r="P8" s="116"/>
      <c r="Q8" s="99" t="s">
        <v>21</v>
      </c>
      <c r="R8" s="99"/>
    </row>
    <row r="9" spans="1:18" ht="14.25" customHeight="1">
      <c r="A9" s="53" t="s">
        <v>23</v>
      </c>
      <c r="B9" s="54"/>
      <c r="C9" s="117"/>
      <c r="D9" s="118"/>
      <c r="E9" s="119" t="s">
        <v>24</v>
      </c>
      <c r="F9" s="119"/>
      <c r="G9" s="119" t="s">
        <v>24</v>
      </c>
      <c r="H9" s="119"/>
      <c r="I9" s="119" t="s">
        <v>24</v>
      </c>
      <c r="J9" s="119"/>
      <c r="K9" s="119" t="s">
        <v>24</v>
      </c>
      <c r="L9" s="119"/>
      <c r="M9" s="119" t="s">
        <v>24</v>
      </c>
      <c r="N9" s="119"/>
      <c r="O9" s="119" t="s">
        <v>24</v>
      </c>
      <c r="P9" s="119"/>
      <c r="Q9" s="119" t="s">
        <v>24</v>
      </c>
      <c r="R9" s="119"/>
    </row>
    <row r="10" spans="1:18" ht="17.25" customHeight="1">
      <c r="A10" s="53" t="s">
        <v>25</v>
      </c>
      <c r="B10" s="54"/>
      <c r="C10" s="100" t="s">
        <v>26</v>
      </c>
      <c r="D10" s="101"/>
      <c r="E10" s="102" t="s">
        <v>27</v>
      </c>
      <c r="F10" s="103"/>
      <c r="G10" s="103" t="s">
        <v>28</v>
      </c>
      <c r="H10" s="103"/>
      <c r="I10" s="103" t="s">
        <v>29</v>
      </c>
      <c r="J10" s="103"/>
      <c r="K10" s="103" t="s">
        <v>30</v>
      </c>
      <c r="L10" s="103"/>
      <c r="M10" s="104" t="s">
        <v>31</v>
      </c>
      <c r="N10" s="104"/>
      <c r="O10" s="104" t="s">
        <v>32</v>
      </c>
      <c r="P10" s="104"/>
      <c r="Q10" s="103" t="s">
        <v>33</v>
      </c>
      <c r="R10" s="103"/>
    </row>
    <row r="11" spans="1:18" ht="17.25" customHeight="1">
      <c r="A11" s="56"/>
      <c r="B11" s="57"/>
      <c r="C11" s="90"/>
      <c r="D11" s="91"/>
      <c r="E11" s="105" t="s">
        <v>28</v>
      </c>
      <c r="F11" s="105"/>
      <c r="G11" s="106" t="s">
        <v>29</v>
      </c>
      <c r="H11" s="106"/>
      <c r="I11" s="107" t="s">
        <v>30</v>
      </c>
      <c r="J11" s="107"/>
      <c r="K11" s="107" t="s">
        <v>31</v>
      </c>
      <c r="L11" s="107"/>
      <c r="M11" s="108" t="s">
        <v>32</v>
      </c>
      <c r="N11" s="108"/>
      <c r="O11" s="108" t="s">
        <v>34</v>
      </c>
      <c r="P11" s="108"/>
      <c r="Q11" s="109"/>
      <c r="R11" s="110"/>
    </row>
    <row r="12" spans="1:18" ht="9" customHeight="1">
      <c r="A12" s="45"/>
      <c r="B12" s="46"/>
      <c r="C12" s="41"/>
      <c r="D12" s="42"/>
      <c r="E12" s="40"/>
      <c r="F12" s="10"/>
      <c r="G12" s="11"/>
      <c r="H12" s="12"/>
      <c r="I12" s="9"/>
      <c r="J12" s="10"/>
      <c r="K12" s="9"/>
      <c r="L12" s="10"/>
      <c r="M12" s="9"/>
      <c r="N12" s="10"/>
      <c r="O12" s="9"/>
      <c r="P12" s="10"/>
      <c r="Q12" s="13"/>
      <c r="R12" s="14"/>
    </row>
    <row r="13" spans="1:18" ht="18.75" customHeight="1">
      <c r="A13" s="47" t="s">
        <v>35</v>
      </c>
      <c r="B13" s="48">
        <v>1325.73</v>
      </c>
      <c r="C13" s="43"/>
      <c r="D13" s="44"/>
      <c r="E13" s="5"/>
      <c r="F13" s="16"/>
      <c r="G13" s="17"/>
      <c r="H13" s="18"/>
      <c r="I13" s="15"/>
      <c r="J13" s="16"/>
      <c r="K13" s="15"/>
      <c r="L13" s="16"/>
      <c r="M13" s="15"/>
      <c r="N13" s="19"/>
      <c r="O13" s="15"/>
      <c r="P13" s="16"/>
      <c r="Q13" s="20"/>
      <c r="R13" s="21"/>
    </row>
    <row r="14" spans="1:18" ht="18" customHeight="1">
      <c r="A14" s="49"/>
      <c r="B14" s="50"/>
      <c r="C14" s="94" t="s">
        <v>36</v>
      </c>
      <c r="D14" s="95"/>
      <c r="E14" s="98" t="s">
        <v>37</v>
      </c>
      <c r="F14" s="99"/>
      <c r="G14" s="99" t="s">
        <v>38</v>
      </c>
      <c r="H14" s="99"/>
      <c r="I14" s="99" t="s">
        <v>39</v>
      </c>
      <c r="J14" s="99"/>
      <c r="K14" s="99" t="s">
        <v>40</v>
      </c>
      <c r="L14" s="99"/>
      <c r="M14" s="99" t="s">
        <v>41</v>
      </c>
      <c r="N14" s="99"/>
      <c r="O14" s="99" t="s">
        <v>42</v>
      </c>
      <c r="P14" s="99"/>
      <c r="Q14" s="99" t="s">
        <v>43</v>
      </c>
      <c r="R14" s="99"/>
    </row>
    <row r="15" spans="1:18" ht="12.75" customHeight="1">
      <c r="A15" s="49"/>
      <c r="B15" s="22"/>
      <c r="C15" s="84" t="s">
        <v>44</v>
      </c>
      <c r="D15" s="85"/>
      <c r="E15" s="86" t="s">
        <v>45</v>
      </c>
      <c r="F15" s="87"/>
      <c r="G15" s="88" t="s">
        <v>46</v>
      </c>
      <c r="H15" s="89"/>
      <c r="I15" s="86" t="s">
        <v>47</v>
      </c>
      <c r="J15" s="87"/>
      <c r="K15" s="88" t="s">
        <v>48</v>
      </c>
      <c r="L15" s="89"/>
      <c r="M15" s="86" t="s">
        <v>49</v>
      </c>
      <c r="N15" s="87"/>
      <c r="O15" s="88" t="s">
        <v>50</v>
      </c>
      <c r="P15" s="89"/>
      <c r="Q15" s="88" t="s">
        <v>51</v>
      </c>
      <c r="R15" s="87"/>
    </row>
    <row r="16" spans="1:18" ht="12.75" customHeight="1">
      <c r="A16" s="49"/>
      <c r="B16" s="22"/>
      <c r="C16" s="90"/>
      <c r="D16" s="91"/>
      <c r="E16" s="92" t="s">
        <v>52</v>
      </c>
      <c r="F16" s="93"/>
      <c r="G16" s="92" t="s">
        <v>52</v>
      </c>
      <c r="H16" s="93"/>
      <c r="I16" s="92" t="s">
        <v>52</v>
      </c>
      <c r="J16" s="93"/>
      <c r="K16" s="92" t="s">
        <v>52</v>
      </c>
      <c r="L16" s="93"/>
      <c r="M16" s="92" t="s">
        <v>52</v>
      </c>
      <c r="N16" s="93"/>
      <c r="O16" s="92" t="s">
        <v>52</v>
      </c>
      <c r="P16" s="93"/>
      <c r="Q16" s="92" t="s">
        <v>52</v>
      </c>
      <c r="R16" s="93"/>
    </row>
    <row r="17" spans="1:18" ht="12.75">
      <c r="A17" s="51"/>
      <c r="B17" s="58"/>
      <c r="C17" s="94" t="s">
        <v>53</v>
      </c>
      <c r="D17" s="95"/>
      <c r="E17" s="96" t="s">
        <v>53</v>
      </c>
      <c r="F17" s="97"/>
      <c r="G17" s="94" t="s">
        <v>53</v>
      </c>
      <c r="H17" s="95"/>
      <c r="I17" s="96" t="s">
        <v>53</v>
      </c>
      <c r="J17" s="97"/>
      <c r="K17" s="94" t="s">
        <v>53</v>
      </c>
      <c r="L17" s="95"/>
      <c r="M17" s="96" t="s">
        <v>53</v>
      </c>
      <c r="N17" s="97"/>
      <c r="O17" s="94" t="s">
        <v>53</v>
      </c>
      <c r="P17" s="95"/>
      <c r="Q17" s="94" t="s">
        <v>53</v>
      </c>
      <c r="R17" s="97"/>
    </row>
    <row r="18" spans="1:18" ht="24.75" customHeight="1">
      <c r="A18" s="23" t="s">
        <v>54</v>
      </c>
      <c r="B18" s="24"/>
      <c r="C18" s="61"/>
      <c r="D18" s="62">
        <v>566.53</v>
      </c>
      <c r="E18" s="63"/>
      <c r="F18" s="64">
        <f>B13*0.6</f>
        <v>795.4380000000001</v>
      </c>
      <c r="G18" s="65"/>
      <c r="H18" s="62">
        <f>B13*0.9</f>
        <v>1193.1570000000002</v>
      </c>
      <c r="I18" s="63"/>
      <c r="J18" s="64">
        <f>B13*1.2</f>
        <v>1590.876</v>
      </c>
      <c r="K18" s="65"/>
      <c r="L18" s="62">
        <f>B13*1.5</f>
        <v>1988.595</v>
      </c>
      <c r="M18" s="63"/>
      <c r="N18" s="64">
        <f>B13*1.8</f>
        <v>2386.3140000000003</v>
      </c>
      <c r="O18" s="65"/>
      <c r="P18" s="62">
        <f>B13*2.1</f>
        <v>2784.0330000000004</v>
      </c>
      <c r="Q18" s="63"/>
      <c r="R18" s="62">
        <f>B13*2.4</f>
        <v>3181.752</v>
      </c>
    </row>
    <row r="19" spans="1:18" ht="15.75">
      <c r="A19" s="23"/>
      <c r="B19" s="25" t="s">
        <v>55</v>
      </c>
      <c r="C19" s="65"/>
      <c r="D19" s="66"/>
      <c r="E19" s="63"/>
      <c r="F19" s="67"/>
      <c r="G19" s="65"/>
      <c r="H19" s="66"/>
      <c r="I19" s="63"/>
      <c r="J19" s="64"/>
      <c r="K19" s="65"/>
      <c r="L19" s="62"/>
      <c r="M19" s="63"/>
      <c r="N19" s="67"/>
      <c r="O19" s="65"/>
      <c r="P19" s="66"/>
      <c r="Q19" s="63"/>
      <c r="R19" s="66"/>
    </row>
    <row r="20" spans="1:18" ht="22.5" customHeight="1">
      <c r="A20" s="39" t="s">
        <v>56</v>
      </c>
      <c r="B20" s="35">
        <v>24.35</v>
      </c>
      <c r="C20" s="68"/>
      <c r="D20" s="69">
        <f>D21</f>
        <v>137.95</v>
      </c>
      <c r="E20" s="70"/>
      <c r="F20" s="71">
        <f>F21</f>
        <v>193.69</v>
      </c>
      <c r="G20" s="68"/>
      <c r="H20" s="69">
        <f>H21</f>
        <v>290.53</v>
      </c>
      <c r="I20" s="70"/>
      <c r="J20" s="71">
        <f>J21</f>
        <v>387.38</v>
      </c>
      <c r="K20" s="68"/>
      <c r="L20" s="69">
        <f>L21</f>
        <v>484.22</v>
      </c>
      <c r="M20" s="70"/>
      <c r="N20" s="71">
        <f>N21</f>
        <v>581.07</v>
      </c>
      <c r="O20" s="68"/>
      <c r="P20" s="69">
        <f>P21</f>
        <v>677.91</v>
      </c>
      <c r="Q20" s="70"/>
      <c r="R20" s="69">
        <f>R21</f>
        <v>774.76</v>
      </c>
    </row>
    <row r="21" spans="1:18" ht="22.5" customHeight="1">
      <c r="A21" s="26" t="s">
        <v>57</v>
      </c>
      <c r="B21" s="27">
        <v>24.35</v>
      </c>
      <c r="C21" s="72"/>
      <c r="D21" s="73">
        <f>ROUND(D18*0.2435,2)</f>
        <v>137.95</v>
      </c>
      <c r="E21" s="74"/>
      <c r="F21" s="75">
        <f>ROUND(F18*0.2435,2)</f>
        <v>193.69</v>
      </c>
      <c r="G21" s="72"/>
      <c r="H21" s="73">
        <f>ROUND(H18*0.2435,2)</f>
        <v>290.53</v>
      </c>
      <c r="I21" s="74"/>
      <c r="J21" s="75">
        <f>ROUND(J18*0.2435,2)</f>
        <v>387.38</v>
      </c>
      <c r="K21" s="72"/>
      <c r="L21" s="73">
        <f>ROUND(L18*0.2435,2)</f>
        <v>484.22</v>
      </c>
      <c r="M21" s="74"/>
      <c r="N21" s="75">
        <f>ROUND(N18*0.2435,2)</f>
        <v>581.07</v>
      </c>
      <c r="O21" s="72"/>
      <c r="P21" s="73">
        <f>ROUND(P18*0.2435,2)</f>
        <v>677.91</v>
      </c>
      <c r="Q21" s="74"/>
      <c r="R21" s="73">
        <f>ROUND(R18*0.2435,2)</f>
        <v>774.76</v>
      </c>
    </row>
    <row r="22" spans="1:18" ht="22.5" customHeight="1">
      <c r="A22" s="26" t="s">
        <v>58</v>
      </c>
      <c r="B22" s="27"/>
      <c r="C22" s="76"/>
      <c r="D22" s="77"/>
      <c r="E22" s="78"/>
      <c r="F22" s="79"/>
      <c r="G22" s="76"/>
      <c r="H22" s="77"/>
      <c r="I22" s="78"/>
      <c r="J22" s="79"/>
      <c r="K22" s="76"/>
      <c r="L22" s="77"/>
      <c r="M22" s="78"/>
      <c r="N22" s="79"/>
      <c r="O22" s="76"/>
      <c r="P22" s="77"/>
      <c r="Q22" s="78"/>
      <c r="R22" s="77"/>
    </row>
    <row r="23" spans="1:18" ht="22.5" customHeight="1">
      <c r="A23" s="39" t="s">
        <v>59</v>
      </c>
      <c r="B23" s="35">
        <v>13.45</v>
      </c>
      <c r="C23" s="80"/>
      <c r="D23" s="81">
        <f>SUM(D24:D25)</f>
        <v>76.2</v>
      </c>
      <c r="E23" s="82"/>
      <c r="F23" s="83">
        <f>SUM(F24:F25)</f>
        <v>106.99</v>
      </c>
      <c r="G23" s="80"/>
      <c r="H23" s="81">
        <f>SUM(H24:H25)</f>
        <v>160.48</v>
      </c>
      <c r="I23" s="82"/>
      <c r="J23" s="83">
        <f>SUM(J24:J25)</f>
        <v>213.97</v>
      </c>
      <c r="K23" s="80"/>
      <c r="L23" s="81">
        <f>SUM(L24:L25)</f>
        <v>267.47</v>
      </c>
      <c r="M23" s="82"/>
      <c r="N23" s="83">
        <f>SUM(N24:N25)</f>
        <v>320.96</v>
      </c>
      <c r="O23" s="80"/>
      <c r="P23" s="81">
        <f>SUM(P24:P25)</f>
        <v>374.46</v>
      </c>
      <c r="Q23" s="82"/>
      <c r="R23" s="81">
        <f>SUM(R24:R25)</f>
        <v>427.94</v>
      </c>
    </row>
    <row r="24" spans="1:18" ht="22.5" customHeight="1">
      <c r="A24" s="28" t="s">
        <v>60</v>
      </c>
      <c r="B24" s="27">
        <v>12.92</v>
      </c>
      <c r="C24" s="72"/>
      <c r="D24" s="73">
        <f>ROUND(D18*0.1292,2)</f>
        <v>73.2</v>
      </c>
      <c r="E24" s="74"/>
      <c r="F24" s="75">
        <f>ROUND(F18*0.1292,2)</f>
        <v>102.77</v>
      </c>
      <c r="G24" s="72"/>
      <c r="H24" s="73">
        <f>ROUND(H18*0.1292,2)</f>
        <v>154.16</v>
      </c>
      <c r="I24" s="74"/>
      <c r="J24" s="75">
        <f>ROUND(J18*0.1292,2)</f>
        <v>205.54</v>
      </c>
      <c r="K24" s="72"/>
      <c r="L24" s="73">
        <f>ROUND(L18*0.1292,2)</f>
        <v>256.93</v>
      </c>
      <c r="M24" s="74"/>
      <c r="N24" s="75">
        <f>ROUND(N18*0.1292,2)</f>
        <v>308.31</v>
      </c>
      <c r="O24" s="72"/>
      <c r="P24" s="73">
        <f>ROUND(P18*0.1292,2)</f>
        <v>359.7</v>
      </c>
      <c r="Q24" s="74"/>
      <c r="R24" s="73">
        <f>ROUND(R18*0.1292,2)</f>
        <v>411.08</v>
      </c>
    </row>
    <row r="25" spans="1:18" ht="22.5" customHeight="1">
      <c r="A25" s="26" t="s">
        <v>61</v>
      </c>
      <c r="B25" s="29">
        <v>0.53</v>
      </c>
      <c r="C25" s="72"/>
      <c r="D25" s="73">
        <f>ROUND(D18*0.0053,2)</f>
        <v>3</v>
      </c>
      <c r="E25" s="74"/>
      <c r="F25" s="75">
        <f>ROUND(F18*0.0053,2)</f>
        <v>4.22</v>
      </c>
      <c r="G25" s="72"/>
      <c r="H25" s="73">
        <f>ROUND(H18*0.0053,2)</f>
        <v>6.32</v>
      </c>
      <c r="I25" s="74"/>
      <c r="J25" s="75">
        <f>ROUND(J18*0.0053,2)</f>
        <v>8.43</v>
      </c>
      <c r="K25" s="72"/>
      <c r="L25" s="73">
        <f>ROUND(L18*0.0053,2)</f>
        <v>10.54</v>
      </c>
      <c r="M25" s="74"/>
      <c r="N25" s="75">
        <f>ROUND(N18*0.0053,2)</f>
        <v>12.65</v>
      </c>
      <c r="O25" s="72"/>
      <c r="P25" s="73">
        <f>ROUND(P18*0.0053,2)</f>
        <v>14.76</v>
      </c>
      <c r="Q25" s="74"/>
      <c r="R25" s="73">
        <f>ROUND(R18*0.0053,2)</f>
        <v>16.86</v>
      </c>
    </row>
    <row r="26" spans="1:18" ht="22.5" customHeight="1">
      <c r="A26" s="39" t="s">
        <v>62</v>
      </c>
      <c r="B26" s="36">
        <v>0.4</v>
      </c>
      <c r="C26" s="80"/>
      <c r="D26" s="81">
        <f>SUM(D27:D28)</f>
        <v>2.26</v>
      </c>
      <c r="E26" s="82"/>
      <c r="F26" s="83">
        <f>SUM(F27:F28)</f>
        <v>3.18</v>
      </c>
      <c r="G26" s="80"/>
      <c r="H26" s="81">
        <f>SUM(H27:H28)</f>
        <v>4.78</v>
      </c>
      <c r="I26" s="82"/>
      <c r="J26" s="83">
        <f>SUM(J27:J28)</f>
        <v>6.36</v>
      </c>
      <c r="K26" s="80"/>
      <c r="L26" s="81">
        <f>SUM(L27:L28)</f>
        <v>7.96</v>
      </c>
      <c r="M26" s="82"/>
      <c r="N26" s="83">
        <f>SUM(N27:N28)</f>
        <v>9.54</v>
      </c>
      <c r="O26" s="80"/>
      <c r="P26" s="81">
        <f>SUM(P27:P28)</f>
        <v>11.14</v>
      </c>
      <c r="Q26" s="82"/>
      <c r="R26" s="81">
        <f>SUM(R27:R28)</f>
        <v>12.72</v>
      </c>
    </row>
    <row r="27" spans="1:18" ht="22.5" customHeight="1">
      <c r="A27" s="26" t="s">
        <v>63</v>
      </c>
      <c r="B27" s="29">
        <v>0.2</v>
      </c>
      <c r="C27" s="72"/>
      <c r="D27" s="73">
        <f>ROUND(D18*0.002,2)</f>
        <v>1.13</v>
      </c>
      <c r="E27" s="74"/>
      <c r="F27" s="75">
        <f>ROUND(F18*0.002,2)</f>
        <v>1.59</v>
      </c>
      <c r="G27" s="72"/>
      <c r="H27" s="73">
        <f>ROUND(H18*0.002,2)</f>
        <v>2.39</v>
      </c>
      <c r="I27" s="74"/>
      <c r="J27" s="75">
        <f>ROUND(J18*0.002,2)</f>
        <v>3.18</v>
      </c>
      <c r="K27" s="72"/>
      <c r="L27" s="73">
        <f>ROUND(L18*0.002,2)</f>
        <v>3.98</v>
      </c>
      <c r="M27" s="74"/>
      <c r="N27" s="75">
        <f>ROUND(N18*0.002,2)</f>
        <v>4.77</v>
      </c>
      <c r="O27" s="72"/>
      <c r="P27" s="73">
        <f>ROUND(P18*0.002,2)</f>
        <v>5.57</v>
      </c>
      <c r="Q27" s="74"/>
      <c r="R27" s="73">
        <f>ROUND(R18*0.002,2)</f>
        <v>6.36</v>
      </c>
    </row>
    <row r="28" spans="1:18" ht="22.5" customHeight="1">
      <c r="A28" s="26" t="s">
        <v>64</v>
      </c>
      <c r="B28" s="29">
        <v>0.2</v>
      </c>
      <c r="C28" s="72"/>
      <c r="D28" s="73">
        <f>ROUND(D18*0.002,2)</f>
        <v>1.13</v>
      </c>
      <c r="E28" s="74"/>
      <c r="F28" s="75">
        <f>ROUND(F18*0.002,2)</f>
        <v>1.59</v>
      </c>
      <c r="G28" s="72"/>
      <c r="H28" s="73">
        <f>ROUND(H18*0.002,2)</f>
        <v>2.39</v>
      </c>
      <c r="I28" s="74"/>
      <c r="J28" s="75">
        <f>ROUND(J18*0.002,2)</f>
        <v>3.18</v>
      </c>
      <c r="K28" s="72"/>
      <c r="L28" s="73">
        <f>ROUND(L18*0.002,2)</f>
        <v>3.98</v>
      </c>
      <c r="M28" s="74"/>
      <c r="N28" s="75">
        <f>ROUND(N18*0.002,2)</f>
        <v>4.77</v>
      </c>
      <c r="O28" s="72"/>
      <c r="P28" s="73">
        <f>ROUND(P18*0.002,2)</f>
        <v>5.57</v>
      </c>
      <c r="Q28" s="74"/>
      <c r="R28" s="73">
        <f>ROUND(R18*0.002,2)</f>
        <v>6.36</v>
      </c>
    </row>
    <row r="29" spans="1:18" ht="22.5" customHeight="1">
      <c r="A29" s="37" t="s">
        <v>65</v>
      </c>
      <c r="B29" s="38"/>
      <c r="C29" s="68"/>
      <c r="D29" s="69">
        <f>D26+D23+D20</f>
        <v>216.41</v>
      </c>
      <c r="E29" s="70"/>
      <c r="F29" s="71">
        <f>F26+F23+F20</f>
        <v>303.86</v>
      </c>
      <c r="G29" s="68"/>
      <c r="H29" s="69">
        <f>H26+H23+H20</f>
        <v>455.78999999999996</v>
      </c>
      <c r="I29" s="70"/>
      <c r="J29" s="71">
        <f>J26+J23+J20</f>
        <v>607.71</v>
      </c>
      <c r="K29" s="68"/>
      <c r="L29" s="69">
        <f>L26+L23+L20</f>
        <v>759.6500000000001</v>
      </c>
      <c r="M29" s="70"/>
      <c r="N29" s="71">
        <f>N26+N23+N20</f>
        <v>911.57</v>
      </c>
      <c r="O29" s="68"/>
      <c r="P29" s="69">
        <f>P26+P23+P20</f>
        <v>1063.51</v>
      </c>
      <c r="Q29" s="70"/>
      <c r="R29" s="69">
        <f>R26+R23+R20</f>
        <v>1215.42</v>
      </c>
    </row>
    <row r="30" ht="9" customHeight="1"/>
    <row r="31" ht="15.75">
      <c r="A31" s="30" t="s">
        <v>66</v>
      </c>
    </row>
    <row r="32" ht="16.5">
      <c r="A32" s="31" t="s">
        <v>67</v>
      </c>
    </row>
    <row r="33" ht="16.5">
      <c r="A33" s="31" t="s">
        <v>68</v>
      </c>
    </row>
    <row r="34" ht="16.5">
      <c r="A34" s="31" t="s">
        <v>69</v>
      </c>
    </row>
    <row r="35" spans="1:7" ht="22.5" customHeight="1">
      <c r="A35" s="32" t="s">
        <v>70</v>
      </c>
      <c r="G35" s="33"/>
    </row>
    <row r="36" ht="22.5" customHeight="1">
      <c r="A36" s="34" t="s">
        <v>71</v>
      </c>
    </row>
    <row r="37" ht="22.5" customHeight="1">
      <c r="A37" s="30" t="s">
        <v>72</v>
      </c>
    </row>
    <row r="38" ht="9.75" customHeight="1">
      <c r="A38" s="30"/>
    </row>
    <row r="39" ht="20.25" customHeight="1">
      <c r="A39" s="30" t="s">
        <v>73</v>
      </c>
    </row>
    <row r="40" ht="19.5" customHeight="1">
      <c r="A40" s="34" t="s">
        <v>74</v>
      </c>
    </row>
    <row r="41" ht="19.5" customHeight="1">
      <c r="A41" s="34" t="s">
        <v>75</v>
      </c>
    </row>
    <row r="42" ht="9.75" customHeight="1">
      <c r="A42" s="34"/>
    </row>
    <row r="43" ht="19.5" customHeight="1">
      <c r="A43" s="30" t="s">
        <v>76</v>
      </c>
    </row>
  </sheetData>
  <mergeCells count="76">
    <mergeCell ref="C5:R5"/>
    <mergeCell ref="C6:D6"/>
    <mergeCell ref="E6:F6"/>
    <mergeCell ref="G6:H6"/>
    <mergeCell ref="I6:J6"/>
    <mergeCell ref="K6:L6"/>
    <mergeCell ref="M6:N6"/>
    <mergeCell ref="O6:P6"/>
    <mergeCell ref="Q6:R6"/>
    <mergeCell ref="C7:D7"/>
    <mergeCell ref="E7:F7"/>
    <mergeCell ref="G7:H7"/>
    <mergeCell ref="I7:J7"/>
    <mergeCell ref="K7:L7"/>
    <mergeCell ref="M7:N7"/>
    <mergeCell ref="O7:P7"/>
    <mergeCell ref="Q7:R7"/>
    <mergeCell ref="E8:F8"/>
    <mergeCell ref="G8:H8"/>
    <mergeCell ref="I8:J8"/>
    <mergeCell ref="K8:L8"/>
    <mergeCell ref="M8:N8"/>
    <mergeCell ref="O8:P8"/>
    <mergeCell ref="Q8:R8"/>
    <mergeCell ref="E9:F9"/>
    <mergeCell ref="G9:H9"/>
    <mergeCell ref="I9:J9"/>
    <mergeCell ref="K9:L9"/>
    <mergeCell ref="M9:N9"/>
    <mergeCell ref="O9:P9"/>
    <mergeCell ref="Q9:R9"/>
    <mergeCell ref="M10:N10"/>
    <mergeCell ref="O10:P10"/>
    <mergeCell ref="Q10:R10"/>
    <mergeCell ref="C10:D10"/>
    <mergeCell ref="E10:F10"/>
    <mergeCell ref="G10:H10"/>
    <mergeCell ref="I10:J10"/>
    <mergeCell ref="G11:H11"/>
    <mergeCell ref="I11:J11"/>
    <mergeCell ref="K11:L11"/>
    <mergeCell ref="K10:L10"/>
    <mergeCell ref="M11:N11"/>
    <mergeCell ref="O11:P11"/>
    <mergeCell ref="C14:D14"/>
    <mergeCell ref="E14:F14"/>
    <mergeCell ref="G14:H14"/>
    <mergeCell ref="I14:J14"/>
    <mergeCell ref="K14:L14"/>
    <mergeCell ref="M14:N14"/>
    <mergeCell ref="O14:P14"/>
    <mergeCell ref="E11:F11"/>
    <mergeCell ref="Q14:R14"/>
    <mergeCell ref="C15:D15"/>
    <mergeCell ref="E15:F15"/>
    <mergeCell ref="G15:H15"/>
    <mergeCell ref="I15:J15"/>
    <mergeCell ref="K15:L15"/>
    <mergeCell ref="M15:N15"/>
    <mergeCell ref="O15:P15"/>
    <mergeCell ref="Q15:R15"/>
    <mergeCell ref="K17:L17"/>
    <mergeCell ref="M17:N17"/>
    <mergeCell ref="O17:P17"/>
    <mergeCell ref="E16:F16"/>
    <mergeCell ref="G16:H16"/>
    <mergeCell ref="I16:J16"/>
    <mergeCell ref="K16:L16"/>
    <mergeCell ref="C17:D17"/>
    <mergeCell ref="E17:F17"/>
    <mergeCell ref="G17:H17"/>
    <mergeCell ref="I17:J17"/>
    <mergeCell ref="Q17:R17"/>
    <mergeCell ref="M16:N16"/>
    <mergeCell ref="O16:P16"/>
    <mergeCell ref="Q16:R16"/>
  </mergeCells>
  <printOptions/>
  <pageMargins left="0.7479166666666667" right="0.7479166666666667" top="0.40972222222222227" bottom="0.4902777777777778" header="0.5118055555555556" footer="0.5118055555555556"/>
  <pageSetup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Rajko Jeršič</cp:lastModifiedBy>
  <cp:lastPrinted>2008-04-22T07:02:24Z</cp:lastPrinted>
  <dcterms:modified xsi:type="dcterms:W3CDTF">2008-05-07T08:48:37Z</dcterms:modified>
  <cp:category/>
  <cp:version/>
  <cp:contentType/>
  <cp:contentStatus/>
</cp:coreProperties>
</file>