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205" windowHeight="103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<sst xmlns="http://schemas.openxmlformats.org/spreadsheetml/2006/main" count="47" uniqueCount="47">
  <si>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*</t>
  </si>
  <si>
    <t>Bruto zavarovalna osnova v EUR</t>
  </si>
  <si>
    <t>znesek veljavne minimalne plače</t>
  </si>
  <si>
    <t>60 % PP</t>
  </si>
  <si>
    <t>90 % PP</t>
  </si>
  <si>
    <t>120 % PP</t>
  </si>
  <si>
    <t>150 % PP</t>
  </si>
  <si>
    <t>180 % PP</t>
  </si>
  <si>
    <t>210 % PP</t>
  </si>
  <si>
    <t>240 % PP</t>
  </si>
  <si>
    <t>Prisp. zavarovanca za PIZ</t>
  </si>
  <si>
    <t>Prisp. delodajalca za PIZ</t>
  </si>
  <si>
    <t>Prisp. zavarovanca za ZZ</t>
  </si>
  <si>
    <t>Prisp. delodajalca za ZZ</t>
  </si>
  <si>
    <t>Prisp. za poškodbe pri delu</t>
  </si>
  <si>
    <t>Prisp. zavarovanca za starš. var.</t>
  </si>
  <si>
    <t>Prisp. delodajalca za starš. var.</t>
  </si>
  <si>
    <t>Prisp. zavarovanca za zaposl.</t>
  </si>
  <si>
    <t>Prisp. delodajalca za zaposl.</t>
  </si>
  <si>
    <t>PRISPEVKI SKUPAJ</t>
  </si>
  <si>
    <t>Plačilne naloge zavezanec izpolni v skladu z navodili, ki jih je prejel od pristojnega davčnega urada.</t>
  </si>
  <si>
    <t>DOPOLNILNA DEJAVNOST - POPOLDANSKA OBRT</t>
  </si>
  <si>
    <t>DRUŽBENIKI ZASEBNIH DRUŽB</t>
  </si>
  <si>
    <t>ČLANARINA OBRTNI ZBORNICI</t>
  </si>
  <si>
    <r>
      <t>Članarino Obrtni zbornici člani plačujejo na transakcijski račun Obrtne zbornice Slovenije, odprt pri Deželni banki Slovenije d.d., Ljubljana, številka</t>
    </r>
    <r>
      <rPr>
        <b/>
        <sz val="10"/>
        <rFont val="Arial"/>
        <family val="2"/>
      </rPr>
      <t xml:space="preserve"> 19100-0010141210.</t>
    </r>
  </si>
  <si>
    <t>Račune za članarino vsi člani zbornice prejmejo s strani Obrtno-podjetniške zbornice Slovenije v začetku meseca za pretekli mesec.</t>
  </si>
  <si>
    <t>Skupaj prispevki za Zdrav. zav. 
račun: SI56011008883000073
sklic: 19 vaša DŠ-45004</t>
  </si>
  <si>
    <t>Skupaj drugi prispevki
račun SI56011008881000030 
sklic: 19 vaša DŠ-99996</t>
  </si>
  <si>
    <t>Skupaj prispevki za PIZ 
račun: SI56011008882000003
sklic: 19 vaša DŠ-44008</t>
  </si>
  <si>
    <t>Rok plačila za navedene obveznosti je 15. v mesecu za pretekli mesec. Pri plačilu obveznosti bodite pozorni na nove vplačilne račune!</t>
  </si>
  <si>
    <t>Do vključno 8.977,20**</t>
  </si>
  <si>
    <t>Nad 8.977,20 do vključno 18.295,80***</t>
  </si>
  <si>
    <t>Nad 18.295,80 do vključno 27.443,70</t>
  </si>
  <si>
    <t>Nad 27.443,70 do vključno 36.591,60</t>
  </si>
  <si>
    <t>Nad 36.591,60 do vključno 45.739,50</t>
  </si>
  <si>
    <t>Nad 45.739,50 do vključno 54.887,40</t>
  </si>
  <si>
    <t>Nad 54.887,40 do vključno 64.035,30</t>
  </si>
  <si>
    <r>
      <t xml:space="preserve">Dosežena osnova v EUR za leto 2011 </t>
    </r>
    <r>
      <rPr>
        <sz val="8"/>
        <rFont val="Arial"/>
        <family val="2"/>
      </rPr>
      <t>(Pravilnik o postopku za razvrščanje v zavar. osn. (Ur. list RS, št. 49/06, 38/07)</t>
    </r>
  </si>
  <si>
    <t>Povprečna bruto plača zaposlenih v RS za leto 2011, znaša 18.295,80 €</t>
  </si>
  <si>
    <t>Nad 64,035,30</t>
  </si>
  <si>
    <r>
      <t xml:space="preserve">* prispevek za pokojninsko in invalidsko zavarovanje v višini </t>
    </r>
    <r>
      <rPr>
        <b/>
        <sz val="10"/>
        <rFont val="Arial"/>
        <family val="2"/>
      </rPr>
      <t>32,14 evrov na račun: SI56011008882000003, sklic: 19 vaša DŠ-44008</t>
    </r>
  </si>
  <si>
    <r>
      <t xml:space="preserve">Najnižja osnova za obračun prispevkov za socialno varnost </t>
    </r>
    <r>
      <rPr>
        <b/>
        <sz val="10"/>
        <rFont val="Arial"/>
        <family val="2"/>
      </rPr>
      <t>za družbenike zasebnih družb</t>
    </r>
    <r>
      <rPr>
        <sz val="10"/>
        <rFont val="Arial"/>
        <family val="2"/>
      </rPr>
      <t xml:space="preserve"> v RS, </t>
    </r>
    <r>
      <rPr>
        <b/>
        <sz val="10"/>
        <rFont val="Arial"/>
        <family val="2"/>
      </rPr>
      <t>ki so poslovodne osebe in niso zavarovane na drugi podlagi</t>
    </r>
    <r>
      <rPr>
        <sz val="10"/>
        <rFont val="Arial"/>
        <family val="2"/>
      </rPr>
      <t xml:space="preserve"> je najnižja bruto pokojninska osnova</t>
    </r>
    <r>
      <rPr>
        <b/>
        <sz val="10"/>
        <rFont val="Arial"/>
        <family val="2"/>
      </rPr>
      <t xml:space="preserve"> 851,07 €.</t>
    </r>
  </si>
  <si>
    <t>OBRAČUN PRISPEVKOV ZA SOCIALNO VARNOST ZA ZASEBNIKE ZA JANUAR 2013</t>
  </si>
  <si>
    <t>Povprečna bruto plača za november 2012 znaša 1.611,93 €</t>
  </si>
  <si>
    <t>Zavezanec plača prispevke do 15. 02. 2013; v enakem roku mora pristojnemu davčnemu uradu predložiti obračun prispevkov na predpisanem obrazcu OPSVZ, ki se odda po sistemu eDavki.</t>
  </si>
  <si>
    <r>
      <t>* prispevek za zdravstveno zavarovanje v višini</t>
    </r>
    <r>
      <rPr>
        <b/>
        <sz val="10"/>
        <rFont val="Arial"/>
        <family val="2"/>
      </rPr>
      <t xml:space="preserve"> 4,55 evrov na račun: SI56011008883000073, sklic: 19 vaša DŠ-45004</t>
    </r>
  </si>
  <si>
    <r>
      <t xml:space="preserve">* skupaj znašajo prispevki za dopolnilno dejavnost brez članarine OZ </t>
    </r>
    <r>
      <rPr>
        <b/>
        <sz val="10"/>
        <rFont val="Arial"/>
        <family val="2"/>
      </rPr>
      <t>36,69 evrov.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</si>
</sst>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8"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10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Alignment="1">
      <alignment horizontal="left"/>
    </xf>
    <xf numFmtId="0" fontId="6" fillId="0" borderId="16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wrapText="1"/>
    </xf>
    <xf numFmtId="4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4" fontId="6" fillId="0" borderId="17" xfId="0" applyNumberFormat="1" applyFont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horizontal="right" wrapText="1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4" borderId="12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/>
    </xf>
    <xf numFmtId="4" fontId="3" fillId="34" borderId="12" xfId="0" applyNumberFormat="1" applyFont="1" applyFill="1" applyBorder="1" applyAlignment="1">
      <alignment vertical="center"/>
    </xf>
    <xf numFmtId="0" fontId="1" fillId="35" borderId="12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/>
    </xf>
    <xf numFmtId="4" fontId="3" fillId="35" borderId="12" xfId="0" applyNumberFormat="1" applyFont="1" applyFill="1" applyBorder="1" applyAlignment="1">
      <alignment vertical="center"/>
    </xf>
    <xf numFmtId="0" fontId="1" fillId="36" borderId="21" xfId="0" applyFont="1" applyFill="1" applyBorder="1" applyAlignment="1">
      <alignment horizontal="left" vertical="top" wrapText="1"/>
    </xf>
    <xf numFmtId="0" fontId="1" fillId="36" borderId="21" xfId="0" applyFont="1" applyFill="1" applyBorder="1" applyAlignment="1">
      <alignment/>
    </xf>
    <xf numFmtId="4" fontId="3" fillId="36" borderId="21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right" wrapText="1"/>
    </xf>
    <xf numFmtId="10" fontId="1" fillId="0" borderId="14" xfId="0" applyNumberFormat="1" applyFont="1" applyBorder="1" applyAlignment="1">
      <alignment/>
    </xf>
    <xf numFmtId="4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6">
      <selection activeCell="A36" sqref="A36"/>
    </sheetView>
  </sheetViews>
  <sheetFormatPr defaultColWidth="9.140625" defaultRowHeight="12.75"/>
  <cols>
    <col min="1" max="1" width="46.421875" style="11" customWidth="1"/>
    <col min="2" max="2" width="9.28125" style="11" customWidth="1"/>
    <col min="3" max="3" width="13.00390625" style="11" customWidth="1"/>
    <col min="4" max="4" width="16.7109375" style="11" customWidth="1"/>
    <col min="5" max="5" width="16.28125" style="11" customWidth="1"/>
    <col min="6" max="8" width="13.8515625" style="11" customWidth="1"/>
    <col min="9" max="9" width="14.421875" style="11" customWidth="1"/>
    <col min="10" max="10" width="14.00390625" style="11" customWidth="1"/>
    <col min="11" max="16384" width="9.140625" style="11" customWidth="1"/>
  </cols>
  <sheetData>
    <row r="1" spans="1:10" ht="20.25">
      <c r="A1" s="36" t="s">
        <v>42</v>
      </c>
      <c r="B1" s="37"/>
      <c r="C1" s="38"/>
      <c r="D1" s="38"/>
      <c r="E1" s="38"/>
      <c r="F1" s="38"/>
      <c r="G1" s="38"/>
      <c r="H1" s="38"/>
      <c r="I1" s="38"/>
      <c r="J1" s="38"/>
    </row>
    <row r="2" spans="1:2" ht="6.75" customHeight="1">
      <c r="A2" s="1"/>
      <c r="B2" s="1"/>
    </row>
    <row r="3" spans="1:2" ht="12.75">
      <c r="A3" s="2" t="s">
        <v>29</v>
      </c>
      <c r="B3" s="1"/>
    </row>
    <row r="4" spans="1:10" ht="6" customHeight="1">
      <c r="A4" s="2"/>
      <c r="B4" s="1"/>
      <c r="C4" s="51"/>
      <c r="D4" s="51"/>
      <c r="E4" s="51"/>
      <c r="F4" s="51"/>
      <c r="G4" s="51"/>
      <c r="H4" s="51"/>
      <c r="I4" s="51"/>
      <c r="J4" s="51"/>
    </row>
    <row r="5" spans="1:9" ht="13.5" thickBot="1">
      <c r="A5" s="50">
        <v>1611.93</v>
      </c>
      <c r="B5" s="21" t="s">
        <v>0</v>
      </c>
      <c r="C5" s="21"/>
      <c r="D5" s="21"/>
      <c r="E5" s="22"/>
      <c r="F5" s="23"/>
      <c r="G5" s="24"/>
      <c r="H5" s="24"/>
      <c r="I5" s="24"/>
    </row>
    <row r="6" spans="1:10" ht="24.75" customHeight="1" thickBot="1">
      <c r="A6" s="35" t="s">
        <v>37</v>
      </c>
      <c r="B6" s="25"/>
      <c r="C6" s="48" t="s">
        <v>30</v>
      </c>
      <c r="D6" s="48" t="s">
        <v>31</v>
      </c>
      <c r="E6" s="48" t="s">
        <v>32</v>
      </c>
      <c r="F6" s="48" t="s">
        <v>33</v>
      </c>
      <c r="G6" s="48" t="s">
        <v>34</v>
      </c>
      <c r="H6" s="48" t="s">
        <v>35</v>
      </c>
      <c r="I6" s="48" t="s">
        <v>36</v>
      </c>
      <c r="J6" s="48" t="s">
        <v>39</v>
      </c>
    </row>
    <row r="7" spans="1:10" ht="20.25" customHeight="1" thickBot="1">
      <c r="A7" s="52" t="s">
        <v>1</v>
      </c>
      <c r="B7" s="26"/>
      <c r="C7" s="19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  <c r="J7" s="20" t="s">
        <v>9</v>
      </c>
    </row>
    <row r="8" spans="1:10" ht="17.25" customHeight="1">
      <c r="A8" s="52"/>
      <c r="B8" s="27"/>
      <c r="C8" s="14">
        <v>783.66</v>
      </c>
      <c r="D8" s="14">
        <f>ROUND(A5*0.6,2)</f>
        <v>967.16</v>
      </c>
      <c r="E8" s="3">
        <f>ROUND(A5*0.9,2)</f>
        <v>1450.74</v>
      </c>
      <c r="F8" s="14">
        <f>ROUND(A5*1.2,2)</f>
        <v>1934.32</v>
      </c>
      <c r="G8" s="14">
        <f>ROUND(A5*1.5,2)</f>
        <v>2417.9</v>
      </c>
      <c r="H8" s="14">
        <f>ROUND(A5*1.8,2)</f>
        <v>2901.47</v>
      </c>
      <c r="I8" s="14">
        <f>ROUND(A5*2.1,2)</f>
        <v>3385.05</v>
      </c>
      <c r="J8" s="14">
        <f>ROUND(A5*2.4,2)</f>
        <v>3868.63</v>
      </c>
    </row>
    <row r="9" spans="1:10" ht="17.25" customHeight="1">
      <c r="A9" s="4" t="s">
        <v>10</v>
      </c>
      <c r="B9" s="5">
        <v>0.155</v>
      </c>
      <c r="C9" s="6">
        <f>ROUND(C8*B9,2)</f>
        <v>121.47</v>
      </c>
      <c r="D9" s="6">
        <f>ROUND(D8*B9,2)</f>
        <v>149.91</v>
      </c>
      <c r="E9" s="6">
        <f>ROUND(E8*B9,2)</f>
        <v>224.86</v>
      </c>
      <c r="F9" s="6">
        <f>ROUND(F8*B9,2)</f>
        <v>299.82</v>
      </c>
      <c r="G9" s="6">
        <f>ROUND(G8*B9,2)</f>
        <v>374.77</v>
      </c>
      <c r="H9" s="6">
        <f>ROUND(H8*B9,2)</f>
        <v>449.73</v>
      </c>
      <c r="I9" s="6">
        <f>ROUND(I8*B9,2)</f>
        <v>524.68</v>
      </c>
      <c r="J9" s="6">
        <f>ROUND(J8*B9,2)</f>
        <v>599.64</v>
      </c>
    </row>
    <row r="10" spans="1:10" ht="17.25" customHeight="1">
      <c r="A10" s="7" t="s">
        <v>11</v>
      </c>
      <c r="B10" s="8">
        <v>0.0885</v>
      </c>
      <c r="C10" s="9">
        <f>ROUND(C8*B10,2)</f>
        <v>69.35</v>
      </c>
      <c r="D10" s="9">
        <f>ROUND(D8*B10,2)</f>
        <v>85.59</v>
      </c>
      <c r="E10" s="9">
        <f>ROUND(E8*B10,2)</f>
        <v>128.39</v>
      </c>
      <c r="F10" s="9">
        <f>ROUND(F8*B10,2)</f>
        <v>171.19</v>
      </c>
      <c r="G10" s="9">
        <f>ROUND(G8*B10,2)</f>
        <v>213.98</v>
      </c>
      <c r="H10" s="9">
        <f>ROUND(H8*B10,2)</f>
        <v>256.78</v>
      </c>
      <c r="I10" s="9">
        <f>ROUND(I8*B10,2)</f>
        <v>299.58</v>
      </c>
      <c r="J10" s="9">
        <f>ROUND(J8*B10,2)</f>
        <v>342.37</v>
      </c>
    </row>
    <row r="11" spans="1:10" ht="45">
      <c r="A11" s="39" t="s">
        <v>28</v>
      </c>
      <c r="B11" s="40"/>
      <c r="C11" s="41">
        <f aca="true" t="shared" si="0" ref="C11:J11">C9+C10</f>
        <v>190.82</v>
      </c>
      <c r="D11" s="41">
        <f t="shared" si="0"/>
        <v>235.5</v>
      </c>
      <c r="E11" s="41">
        <f t="shared" si="0"/>
        <v>353.25</v>
      </c>
      <c r="F11" s="41">
        <f t="shared" si="0"/>
        <v>471.01</v>
      </c>
      <c r="G11" s="41">
        <f t="shared" si="0"/>
        <v>588.75</v>
      </c>
      <c r="H11" s="41">
        <f t="shared" si="0"/>
        <v>706.51</v>
      </c>
      <c r="I11" s="41">
        <f t="shared" si="0"/>
        <v>824.26</v>
      </c>
      <c r="J11" s="41">
        <f t="shared" si="0"/>
        <v>942.01</v>
      </c>
    </row>
    <row r="12" spans="1:10" ht="17.25" customHeight="1">
      <c r="A12" s="7" t="s">
        <v>12</v>
      </c>
      <c r="B12" s="8">
        <v>0.0636</v>
      </c>
      <c r="C12" s="9">
        <f>ROUND(C8*B12,2)</f>
        <v>49.84</v>
      </c>
      <c r="D12" s="9">
        <f>ROUND(D8*B12,2)</f>
        <v>61.51</v>
      </c>
      <c r="E12" s="9">
        <f>ROUND(E8*B12,2)</f>
        <v>92.27</v>
      </c>
      <c r="F12" s="9">
        <f>ROUND(F8*B12,2)</f>
        <v>123.02</v>
      </c>
      <c r="G12" s="9">
        <f>ROUND(G8*B12,2)</f>
        <v>153.78</v>
      </c>
      <c r="H12" s="9">
        <f>ROUND(H8*B12,2)</f>
        <v>184.53</v>
      </c>
      <c r="I12" s="9">
        <f>ROUND(I8*B12,2)</f>
        <v>215.29</v>
      </c>
      <c r="J12" s="9">
        <f>ROUND(J8*B12,2)</f>
        <v>246.04</v>
      </c>
    </row>
    <row r="13" spans="1:10" ht="17.25" customHeight="1">
      <c r="A13" s="7" t="s">
        <v>13</v>
      </c>
      <c r="B13" s="8">
        <v>0.0656</v>
      </c>
      <c r="C13" s="9">
        <f>ROUND(C8*B13,2)</f>
        <v>51.41</v>
      </c>
      <c r="D13" s="9">
        <f>ROUND(D8*B13,2)</f>
        <v>63.45</v>
      </c>
      <c r="E13" s="9">
        <f>ROUND(E8*B13,2)</f>
        <v>95.17</v>
      </c>
      <c r="F13" s="9">
        <f>ROUND(F8*B13,2)</f>
        <v>126.89</v>
      </c>
      <c r="G13" s="9">
        <f>ROUND(G8*B13,2)</f>
        <v>158.61</v>
      </c>
      <c r="H13" s="9">
        <f>ROUND(H8*B13,2)</f>
        <v>190.34</v>
      </c>
      <c r="I13" s="9">
        <f>ROUND(I8*B13,2)</f>
        <v>222.06</v>
      </c>
      <c r="J13" s="9">
        <f>ROUND(J8*B13,2)</f>
        <v>253.78</v>
      </c>
    </row>
    <row r="14" spans="1:10" ht="17.25" customHeight="1">
      <c r="A14" s="7" t="s">
        <v>14</v>
      </c>
      <c r="B14" s="8">
        <v>0.0053</v>
      </c>
      <c r="C14" s="9">
        <f>ROUND(C8*B14,2)</f>
        <v>4.15</v>
      </c>
      <c r="D14" s="9">
        <f>ROUND(D8*B14,2)</f>
        <v>5.13</v>
      </c>
      <c r="E14" s="9">
        <f>ROUND(E8*B14,2)</f>
        <v>7.69</v>
      </c>
      <c r="F14" s="9">
        <f>ROUND(F8*B14,2)</f>
        <v>10.25</v>
      </c>
      <c r="G14" s="9">
        <f>ROUND(G8*B14,2)</f>
        <v>12.81</v>
      </c>
      <c r="H14" s="9">
        <f>ROUND(H8*B14,2)</f>
        <v>15.38</v>
      </c>
      <c r="I14" s="9">
        <f>ROUND(I8*B14,2)</f>
        <v>17.94</v>
      </c>
      <c r="J14" s="9">
        <f>ROUND(J8*B14,2)</f>
        <v>20.5</v>
      </c>
    </row>
    <row r="15" spans="1:10" ht="45">
      <c r="A15" s="42" t="s">
        <v>26</v>
      </c>
      <c r="B15" s="43"/>
      <c r="C15" s="44">
        <f aca="true" t="shared" si="1" ref="C15:J15">C12+C13+C14</f>
        <v>105.4</v>
      </c>
      <c r="D15" s="44">
        <f t="shared" si="1"/>
        <v>130.09</v>
      </c>
      <c r="E15" s="44">
        <f t="shared" si="1"/>
        <v>195.13</v>
      </c>
      <c r="F15" s="44">
        <f t="shared" si="1"/>
        <v>260.15999999999997</v>
      </c>
      <c r="G15" s="44">
        <f t="shared" si="1"/>
        <v>325.2</v>
      </c>
      <c r="H15" s="44">
        <f t="shared" si="1"/>
        <v>390.25</v>
      </c>
      <c r="I15" s="44">
        <f t="shared" si="1"/>
        <v>455.29</v>
      </c>
      <c r="J15" s="44">
        <f t="shared" si="1"/>
        <v>520.3199999999999</v>
      </c>
    </row>
    <row r="16" spans="1:10" ht="17.25" customHeight="1">
      <c r="A16" s="7" t="s">
        <v>15</v>
      </c>
      <c r="B16" s="8">
        <v>0.001</v>
      </c>
      <c r="C16" s="9">
        <f>ROUND(C8*B16,2)</f>
        <v>0.78</v>
      </c>
      <c r="D16" s="9">
        <f>ROUND(D8*B16,2)</f>
        <v>0.97</v>
      </c>
      <c r="E16" s="9">
        <f>ROUND(E8*B16,2)</f>
        <v>1.45</v>
      </c>
      <c r="F16" s="9">
        <f>ROUND(F8*B16,2)</f>
        <v>1.93</v>
      </c>
      <c r="G16" s="9">
        <f>ROUND(G8*B16,2)</f>
        <v>2.42</v>
      </c>
      <c r="H16" s="9">
        <f>ROUND(H8*B16,2)</f>
        <v>2.9</v>
      </c>
      <c r="I16" s="9">
        <f>ROUND(I8*B16,2)</f>
        <v>3.39</v>
      </c>
      <c r="J16" s="9">
        <f>ROUND(J8*B16,2)</f>
        <v>3.87</v>
      </c>
    </row>
    <row r="17" spans="1:10" ht="17.25" customHeight="1">
      <c r="A17" s="7" t="s">
        <v>16</v>
      </c>
      <c r="B17" s="8">
        <v>0.001</v>
      </c>
      <c r="C17" s="9">
        <f>ROUND(C8*B17,2)</f>
        <v>0.78</v>
      </c>
      <c r="D17" s="9">
        <f>ROUND(D8*B17,2)</f>
        <v>0.97</v>
      </c>
      <c r="E17" s="9">
        <f>ROUND(E8*B17,2)</f>
        <v>1.45</v>
      </c>
      <c r="F17" s="9">
        <f>ROUND(F8*B17,2)</f>
        <v>1.93</v>
      </c>
      <c r="G17" s="9">
        <f>ROUND(G8*B17,2)</f>
        <v>2.42</v>
      </c>
      <c r="H17" s="9">
        <f>ROUND(H8*B17,2)</f>
        <v>2.9</v>
      </c>
      <c r="I17" s="9">
        <f>ROUND(I8*B17,2)</f>
        <v>3.39</v>
      </c>
      <c r="J17" s="9">
        <f>ROUND(J8*B17,2)</f>
        <v>3.87</v>
      </c>
    </row>
    <row r="18" spans="1:10" ht="17.25" customHeight="1">
      <c r="A18" s="7" t="s">
        <v>17</v>
      </c>
      <c r="B18" s="8">
        <v>0.0014</v>
      </c>
      <c r="C18" s="9">
        <f>ROUND(C8*B18,2)</f>
        <v>1.1</v>
      </c>
      <c r="D18" s="9">
        <f>ROUND(D8*B18,2)</f>
        <v>1.35</v>
      </c>
      <c r="E18" s="9">
        <f>ROUND(E8*B18,2)</f>
        <v>2.03</v>
      </c>
      <c r="F18" s="9">
        <f>ROUND(F8*B18,2)</f>
        <v>2.71</v>
      </c>
      <c r="G18" s="9">
        <f>ROUND(G8*B18,2)</f>
        <v>3.39</v>
      </c>
      <c r="H18" s="9">
        <f>ROUND(H8*B18,2)</f>
        <v>4.06</v>
      </c>
      <c r="I18" s="9">
        <f>ROUND(I8*B18,2)</f>
        <v>4.74</v>
      </c>
      <c r="J18" s="9">
        <f>ROUND(J8*B18,2)</f>
        <v>5.42</v>
      </c>
    </row>
    <row r="19" spans="1:10" ht="17.25" customHeight="1">
      <c r="A19" s="7" t="s">
        <v>18</v>
      </c>
      <c r="B19" s="8">
        <v>0.0006</v>
      </c>
      <c r="C19" s="9">
        <f>ROUND(C8*B19,2)</f>
        <v>0.47</v>
      </c>
      <c r="D19" s="9">
        <f>ROUND(D8*B19,2)</f>
        <v>0.58</v>
      </c>
      <c r="E19" s="9">
        <f>ROUND(E8*B19,2)</f>
        <v>0.87</v>
      </c>
      <c r="F19" s="9">
        <f>ROUND(F8*B19,2)</f>
        <v>1.16</v>
      </c>
      <c r="G19" s="9">
        <f>ROUND(G8*B19,2)</f>
        <v>1.45</v>
      </c>
      <c r="H19" s="9">
        <f>ROUND(H8*B19,2)</f>
        <v>1.74</v>
      </c>
      <c r="I19" s="9">
        <f>ROUND(I8*B19,2)</f>
        <v>2.03</v>
      </c>
      <c r="J19" s="9">
        <f>ROUND(J8*B19,2)</f>
        <v>2.32</v>
      </c>
    </row>
    <row r="20" spans="1:10" ht="45.75" thickBot="1">
      <c r="A20" s="45" t="s">
        <v>27</v>
      </c>
      <c r="B20" s="46"/>
      <c r="C20" s="47">
        <f aca="true" t="shared" si="2" ref="C20:J20">C16+C17+C18+C19</f>
        <v>3.13</v>
      </c>
      <c r="D20" s="47">
        <f t="shared" si="2"/>
        <v>3.87</v>
      </c>
      <c r="E20" s="47">
        <f t="shared" si="2"/>
        <v>5.8</v>
      </c>
      <c r="F20" s="47">
        <f t="shared" si="2"/>
        <v>7.73</v>
      </c>
      <c r="G20" s="47">
        <f t="shared" si="2"/>
        <v>9.68</v>
      </c>
      <c r="H20" s="47">
        <f t="shared" si="2"/>
        <v>11.6</v>
      </c>
      <c r="I20" s="47">
        <f t="shared" si="2"/>
        <v>13.549999999999999</v>
      </c>
      <c r="J20" s="47">
        <f t="shared" si="2"/>
        <v>15.48</v>
      </c>
    </row>
    <row r="21" spans="1:10" ht="17.25" customHeight="1" thickBot="1">
      <c r="A21" s="10" t="s">
        <v>19</v>
      </c>
      <c r="B21" s="49">
        <f>SUM(B9:B20)</f>
        <v>0.382</v>
      </c>
      <c r="C21" s="15">
        <f aca="true" t="shared" si="3" ref="C21:J21">C11+C15+C20</f>
        <v>299.35</v>
      </c>
      <c r="D21" s="15">
        <f t="shared" si="3"/>
        <v>369.46000000000004</v>
      </c>
      <c r="E21" s="15">
        <f t="shared" si="3"/>
        <v>554.18</v>
      </c>
      <c r="F21" s="15">
        <f t="shared" si="3"/>
        <v>738.9</v>
      </c>
      <c r="G21" s="15">
        <f t="shared" si="3"/>
        <v>923.63</v>
      </c>
      <c r="H21" s="15">
        <f t="shared" si="3"/>
        <v>1108.36</v>
      </c>
      <c r="I21" s="15">
        <f t="shared" si="3"/>
        <v>1293.1</v>
      </c>
      <c r="J21" s="16">
        <f t="shared" si="3"/>
        <v>1477.81</v>
      </c>
    </row>
    <row r="22" spans="1:10" ht="6" customHeight="1">
      <c r="A22" s="17"/>
      <c r="B22" s="28"/>
      <c r="C22" s="29"/>
      <c r="D22" s="29"/>
      <c r="E22" s="29"/>
      <c r="F22" s="29"/>
      <c r="G22" s="29"/>
      <c r="H22" s="29"/>
      <c r="I22" s="29"/>
      <c r="J22" s="29"/>
    </row>
    <row r="23" spans="1:10" s="32" customFormat="1" ht="15" customHeight="1">
      <c r="A23" s="18" t="s">
        <v>43</v>
      </c>
      <c r="B23" s="30"/>
      <c r="C23" s="31"/>
      <c r="D23" s="31"/>
      <c r="E23" s="31"/>
      <c r="F23" s="31"/>
      <c r="G23" s="31"/>
      <c r="H23" s="31"/>
      <c r="I23" s="31"/>
      <c r="J23" s="31"/>
    </row>
    <row r="24" spans="1:10" s="32" customFormat="1" ht="6" customHeight="1">
      <c r="A24" s="18"/>
      <c r="B24" s="33"/>
      <c r="C24" s="34"/>
      <c r="D24" s="34"/>
      <c r="E24" s="34"/>
      <c r="F24" s="34"/>
      <c r="G24" s="34"/>
      <c r="H24" s="34"/>
      <c r="I24" s="34"/>
      <c r="J24" s="34"/>
    </row>
    <row r="25" spans="1:10" s="32" customFormat="1" ht="15" customHeight="1">
      <c r="A25" s="18" t="s">
        <v>38</v>
      </c>
      <c r="B25" s="33"/>
      <c r="C25" s="34"/>
      <c r="D25" s="34"/>
      <c r="E25" s="34"/>
      <c r="F25" s="34"/>
      <c r="G25" s="34"/>
      <c r="H25" s="34"/>
      <c r="I25" s="34"/>
      <c r="J25" s="34"/>
    </row>
    <row r="26" ht="15" customHeight="1">
      <c r="A26" t="s">
        <v>44</v>
      </c>
    </row>
    <row r="27" ht="6" customHeight="1"/>
    <row r="28" ht="15" customHeight="1">
      <c r="A28" s="11" t="s">
        <v>20</v>
      </c>
    </row>
    <row r="29" ht="6" customHeight="1"/>
    <row r="30" ht="15.75">
      <c r="A30" s="12" t="s">
        <v>21</v>
      </c>
    </row>
    <row r="31" ht="12.75">
      <c r="A31" t="s">
        <v>40</v>
      </c>
    </row>
    <row r="32" ht="12.75">
      <c r="A32" t="s">
        <v>45</v>
      </c>
    </row>
    <row r="33" ht="12.75">
      <c r="A33" t="s">
        <v>46</v>
      </c>
    </row>
    <row r="34" ht="6" customHeight="1"/>
    <row r="35" ht="15.75">
      <c r="A35" s="12" t="s">
        <v>22</v>
      </c>
    </row>
    <row r="36" ht="12.75">
      <c r="A36" s="13" t="s">
        <v>41</v>
      </c>
    </row>
    <row r="37" ht="6" customHeight="1">
      <c r="A37" s="12"/>
    </row>
    <row r="38" ht="15.75">
      <c r="A38" s="12" t="s">
        <v>23</v>
      </c>
    </row>
    <row r="39" ht="12.75">
      <c r="A39" s="11" t="s">
        <v>24</v>
      </c>
    </row>
    <row r="40" ht="12.75">
      <c r="A40" s="11" t="s">
        <v>25</v>
      </c>
    </row>
  </sheetData>
  <sheetProtection/>
  <mergeCells count="2">
    <mergeCell ref="C4:J4"/>
    <mergeCell ref="A7:A8"/>
  </mergeCell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Rajko</dc:creator>
  <cp:keywords/>
  <dc:description/>
  <cp:lastModifiedBy>ooz</cp:lastModifiedBy>
  <cp:lastPrinted>2012-12-28T09:03:31Z</cp:lastPrinted>
  <dcterms:modified xsi:type="dcterms:W3CDTF">2013-01-29T13:47:58Z</dcterms:modified>
  <cp:category/>
  <cp:version/>
  <cp:contentType/>
  <cp:contentStatus/>
</cp:coreProperties>
</file>